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702"/>
  <workbookPr/>
  <mc:AlternateContent xmlns:mc="http://schemas.openxmlformats.org/markup-compatibility/2006">
    <mc:Choice Requires="x15">
      <x15ac:absPath xmlns:x15ac="http://schemas.microsoft.com/office/spreadsheetml/2010/11/ac" url="/Users/cecibennett/Desktop/eventrollout2018/"/>
    </mc:Choice>
  </mc:AlternateContent>
  <bookViews>
    <workbookView xWindow="0" yWindow="460" windowWidth="28800" windowHeight="15940"/>
  </bookViews>
  <sheets>
    <sheet name="Event Budget" sheetId="1" r:id="rId1"/>
    <sheet name="Lodging-Meals-Ent-Transp-Supp" sheetId="2" r:id="rId2"/>
    <sheet name="Other-1-2-3-Admin" sheetId="3" r:id="rId3"/>
  </sheets>
  <definedNames>
    <definedName name="Apparel_Total_act">tblApparel[[#Totals],[ACTUAL]]</definedName>
    <definedName name="Apparel_Total_est">tblApparel[[#Totals],[ESTIMATED]]</definedName>
    <definedName name="Decorations_Total_act">tblDecorations[[#Totals],[ACTUAL]]</definedName>
    <definedName name="Decorations_Total_est">tblDecorations[[#Totals],[ESTIMATED]]</definedName>
    <definedName name="Flowers_Total_act">tblFlowers[[#Totals],[ACTUAL]]</definedName>
    <definedName name="Flowers_Total_est">tblFlowers[[#Totals],[ESTIMATED]]</definedName>
    <definedName name="Gifts_Total_act">tblGifts[[#Totals],[ACTUAL]]</definedName>
    <definedName name="Gifts_Total_est">tblGifts[[#Totals],[ESTIMATED]]</definedName>
    <definedName name="Music_Entertainment_Total_act">tblMusic[[#Totals],[ACTUAL]]</definedName>
    <definedName name="Music_Entertainment_Total_est">tblMusic[[#Totals],[ESTIMATED]]</definedName>
    <definedName name="Other_Expenses_Total_act">tblOtherExp[[#Totals],[ACTUAL]]</definedName>
    <definedName name="Other_Expenses_Total_est">tblOtherExp[[#Totals],[ESTIMATED]]</definedName>
    <definedName name="Photography_Total_act">tblPhotography[[#Totals],[ACTUAL]]</definedName>
    <definedName name="Photography_Total_est">tblPhotography[[#Totals],[ESTIMATED]]</definedName>
    <definedName name="_xlnm.Print_Titles" localSheetId="1">'Lodging-Meals-Ent-Transp-Supp'!$2:$2</definedName>
    <definedName name="_xlnm.Print_Titles" localSheetId="2">'Other-1-2-3-Admin'!$2:$2</definedName>
    <definedName name="Printing__Stationery_Total_act">tblPrinting[[#Totals],[ACTUAL]]</definedName>
    <definedName name="Printing__Stationery_Total_est">tblPrinting[[#Totals],[ESTIMATED]]</definedName>
    <definedName name="Reception_Total_act">tblReception[[#Totals],[ACTUAL]]</definedName>
    <definedName name="Reception_Total_est">tblReception[[#Totals],[ESTIMATED]]</definedName>
    <definedName name="Travel_Transportation_Total_act">tblTravel[[#Totals],[ACTUAL]]</definedName>
    <definedName name="Travel_Transportation_Total_est">tblTravel[[#Totals],[ESTIMATED]]</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22" i="3" l="1"/>
  <c r="C16" i="3"/>
  <c r="D15" i="1"/>
  <c r="D16" i="3"/>
  <c r="E15" i="1"/>
  <c r="E13" i="3"/>
  <c r="E16" i="3"/>
  <c r="E14" i="3"/>
  <c r="E15" i="3"/>
  <c r="E28" i="3"/>
  <c r="F15" i="1"/>
  <c r="E26" i="2"/>
  <c r="D36" i="3"/>
  <c r="E18" i="1"/>
  <c r="D30" i="3"/>
  <c r="E17" i="1"/>
  <c r="C30" i="3"/>
  <c r="D17" i="1"/>
  <c r="D23" i="3"/>
  <c r="E16" i="1"/>
  <c r="C23" i="3"/>
  <c r="D16" i="1"/>
  <c r="D8" i="3"/>
  <c r="E14" i="1"/>
  <c r="C8" i="3"/>
  <c r="D14" i="1"/>
  <c r="D45" i="2"/>
  <c r="E13" i="1"/>
  <c r="C45" i="2"/>
  <c r="D13" i="1"/>
  <c r="D37" i="2"/>
  <c r="E12" i="1"/>
  <c r="C37" i="2"/>
  <c r="D12" i="1"/>
  <c r="D28" i="2"/>
  <c r="E11" i="1"/>
  <c r="C28" i="2"/>
  <c r="D11" i="1"/>
  <c r="D20" i="2"/>
  <c r="E10" i="1"/>
  <c r="C20" i="2"/>
  <c r="D10" i="1"/>
  <c r="D8" i="2"/>
  <c r="E9" i="1"/>
  <c r="C8" i="2"/>
  <c r="D9" i="1"/>
  <c r="E7" i="2"/>
  <c r="C35" i="3"/>
  <c r="C36" i="3"/>
  <c r="D18" i="1"/>
  <c r="E21" i="3"/>
  <c r="E35" i="3"/>
  <c r="E34" i="3"/>
  <c r="E29" i="3"/>
  <c r="E27" i="3"/>
  <c r="E20" i="3"/>
  <c r="E7" i="3"/>
  <c r="E6" i="3"/>
  <c r="E5" i="3"/>
  <c r="E4" i="3"/>
  <c r="E3" i="3"/>
  <c r="E44" i="2"/>
  <c r="E43" i="2"/>
  <c r="E42" i="2"/>
  <c r="E41" i="2"/>
  <c r="E36" i="2"/>
  <c r="E35" i="2"/>
  <c r="E34" i="2"/>
  <c r="E33" i="2"/>
  <c r="E32" i="2"/>
  <c r="E27" i="2"/>
  <c r="E25" i="2"/>
  <c r="E28" i="2"/>
  <c r="E19" i="2"/>
  <c r="E18" i="2"/>
  <c r="E17" i="2"/>
  <c r="E16" i="2"/>
  <c r="E15" i="2"/>
  <c r="E14" i="2"/>
  <c r="E13" i="2"/>
  <c r="E12" i="2"/>
  <c r="E6" i="2"/>
  <c r="E5" i="2"/>
  <c r="E4" i="2"/>
  <c r="E3" i="2"/>
  <c r="E36" i="3"/>
  <c r="E30" i="3"/>
  <c r="E23" i="3"/>
  <c r="E8" i="3"/>
  <c r="E45" i="2"/>
  <c r="E37" i="2"/>
  <c r="E20" i="2"/>
  <c r="E8" i="2"/>
  <c r="E4" i="1"/>
  <c r="F18" i="1"/>
  <c r="F16" i="1"/>
  <c r="F14" i="1"/>
  <c r="F13" i="1"/>
  <c r="F17" i="1"/>
  <c r="E19" i="1"/>
  <c r="F12" i="1"/>
  <c r="F11" i="1"/>
  <c r="F10" i="1"/>
  <c r="D19" i="1"/>
  <c r="F9" i="1"/>
  <c r="F19" i="1"/>
</calcChain>
</file>

<file path=xl/sharedStrings.xml><?xml version="1.0" encoding="utf-8"?>
<sst xmlns="http://schemas.openxmlformats.org/spreadsheetml/2006/main" count="140" uniqueCount="71">
  <si>
    <t>Drinks</t>
  </si>
  <si>
    <t>Total Expenses</t>
  </si>
  <si>
    <t>Days Remaining:</t>
  </si>
  <si>
    <t>Other</t>
  </si>
  <si>
    <t>CATEGORY</t>
  </si>
  <si>
    <t>ESTIMATED</t>
  </si>
  <si>
    <t>ACTUAL</t>
  </si>
  <si>
    <t>OVER/UNDER</t>
  </si>
  <si>
    <t xml:space="preserve"> </t>
  </si>
  <si>
    <t>Event Date(s)</t>
  </si>
  <si>
    <t>Lodging</t>
  </si>
  <si>
    <t>Lodging Total</t>
  </si>
  <si>
    <t>Campground</t>
  </si>
  <si>
    <t>Campground-electric hookup</t>
  </si>
  <si>
    <t>Campground-rv hookup</t>
  </si>
  <si>
    <t xml:space="preserve">    enter description</t>
  </si>
  <si>
    <t>Meals</t>
  </si>
  <si>
    <t>Meal #1</t>
  </si>
  <si>
    <t>Meal #2</t>
  </si>
  <si>
    <t>Meals Total</t>
  </si>
  <si>
    <t>Entertainment, Guide Svcs Total</t>
  </si>
  <si>
    <t>Entertainment, Guide Services</t>
  </si>
  <si>
    <t>Entertainment (musician, poet, etc.)</t>
  </si>
  <si>
    <t xml:space="preserve">ACTUAL    </t>
  </si>
  <si>
    <t xml:space="preserve">OVER/UNDER    </t>
  </si>
  <si>
    <t xml:space="preserve">ESTIMATED     </t>
  </si>
  <si>
    <t>Transportation</t>
  </si>
  <si>
    <t>Transportation Total</t>
  </si>
  <si>
    <t>Bus service</t>
  </si>
  <si>
    <t>Shuttle service</t>
  </si>
  <si>
    <t>Supplies</t>
  </si>
  <si>
    <t>Supplies Total</t>
  </si>
  <si>
    <t>name tags</t>
  </si>
  <si>
    <t>gift bags</t>
  </si>
  <si>
    <t>Guide services</t>
  </si>
  <si>
    <t>Event Budget Summary</t>
  </si>
  <si>
    <t>Meal #3-Caterer, including gratuity</t>
  </si>
  <si>
    <t>Administrative Fee</t>
  </si>
  <si>
    <t>Expenses / .9</t>
  </si>
  <si>
    <t>Admin Fee Total</t>
  </si>
  <si>
    <t>Raffle license(permit)</t>
  </si>
  <si>
    <t>Admin Fee, 10% Gross Revenue</t>
  </si>
  <si>
    <t>Firewood</t>
  </si>
  <si>
    <t>Plates, cups, silverware, napkins</t>
  </si>
  <si>
    <t>Other expense</t>
  </si>
  <si>
    <t>Other exp #1</t>
  </si>
  <si>
    <t>Other exp #2</t>
  </si>
  <si>
    <t>Other exp #3</t>
  </si>
  <si>
    <t>Other exp-#1</t>
  </si>
  <si>
    <t>Other exp-#2</t>
  </si>
  <si>
    <t>Other exp-#3</t>
  </si>
  <si>
    <t>Other exp #3 Total</t>
  </si>
  <si>
    <t>Other exp #2 Total</t>
  </si>
  <si>
    <t>Other exp #1 Total</t>
  </si>
  <si>
    <t>Contingency</t>
  </si>
  <si>
    <t>Entertainment, Guide Svc</t>
  </si>
  <si>
    <t>Event Name</t>
  </si>
  <si>
    <t>Other Total</t>
  </si>
  <si>
    <t>Event Location (State, Site)</t>
  </si>
  <si>
    <t>Wishing You Were Here</t>
  </si>
  <si>
    <t>MT, Livingston KOA</t>
  </si>
  <si>
    <t>flat amount costs; i.e. band cost is $300 whether 10 or 50 attend,</t>
  </si>
  <si>
    <t>volume discounts; i.e. camp fee of $50/spot is reduced to $40/spot if more than 75 spots are contracted,</t>
  </si>
  <si>
    <t>Special budgeting considerations might be needed to address:</t>
  </si>
  <si>
    <t>vendors requiring contract deposits (down payments), etc.</t>
  </si>
  <si>
    <t>contingency for backup lodging; i.e. fairgrounds is rented, however attendees must relocate if Firefighters have &amp; enact 1st right of use,</t>
  </si>
  <si>
    <t>Add rows or columns as needed; if doing so, adjust formulas accordingly.</t>
  </si>
  <si>
    <t>Gross Revenue * 10%    OR</t>
  </si>
  <si>
    <t>This is merely an option for formatting a budget, based on total dollars; then tracking your budget against actual payouts.</t>
  </si>
  <si>
    <t>Be aware of  budgeting per person and/or flat costs, as dividing Total Expenses by # attendees may not produce an accurate Event Fee.</t>
  </si>
  <si>
    <t>Enter your data in the pink shaded cells on each of the 3 tabs.  Information from the 2 detail tabs flows to this Summary page.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</si>
</sst>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409]mmmm\ d\,\ yyyy;@"/>
  </numFmts>
  <fonts count="21" x14ac:knownFonts="1">
    <font>
      <sz val="10"/>
      <name val="Cambria"/>
      <family val="2"/>
      <scheme val="minor"/>
    </font>
    <font>
      <sz val="8"/>
      <name val="Arial"/>
      <family val="2"/>
    </font>
    <font>
      <sz val="24"/>
      <color theme="3"/>
      <name val="Cambria"/>
      <family val="2"/>
      <scheme val="major"/>
    </font>
    <font>
      <sz val="10"/>
      <name val="Cambria"/>
      <family val="2"/>
      <scheme val="minor"/>
    </font>
    <font>
      <b/>
      <sz val="11.5"/>
      <color theme="7"/>
      <name val="Cambria"/>
      <family val="2"/>
      <scheme val="minor"/>
    </font>
    <font>
      <sz val="12"/>
      <color theme="3"/>
      <name val="Cambria"/>
      <family val="1"/>
      <scheme val="major"/>
    </font>
    <font>
      <b/>
      <sz val="12"/>
      <color theme="3"/>
      <name val="Cambria"/>
      <family val="1"/>
      <scheme val="major"/>
    </font>
    <font>
      <b/>
      <sz val="10"/>
      <color theme="3"/>
      <name val="Cambria"/>
      <family val="2"/>
      <scheme val="minor"/>
    </font>
    <font>
      <sz val="10"/>
      <color theme="1"/>
      <name val="Cambria"/>
      <family val="2"/>
      <scheme val="minor"/>
    </font>
    <font>
      <b/>
      <sz val="9"/>
      <color theme="1"/>
      <name val="Cambria"/>
      <family val="2"/>
      <scheme val="minor"/>
    </font>
    <font>
      <b/>
      <sz val="10"/>
      <color theme="0"/>
      <name val="Cambria"/>
      <family val="1"/>
      <scheme val="minor"/>
    </font>
    <font>
      <b/>
      <sz val="10"/>
      <color theme="0"/>
      <name val="Cambria"/>
      <family val="2"/>
      <scheme val="minor"/>
    </font>
    <font>
      <b/>
      <sz val="11.5"/>
      <color theme="3"/>
      <name val="Cambria"/>
      <family val="2"/>
      <scheme val="minor"/>
    </font>
    <font>
      <i/>
      <sz val="10"/>
      <color theme="1" tint="0.24994659260841701"/>
      <name val="Cambria"/>
      <family val="2"/>
      <scheme val="major"/>
    </font>
    <font>
      <sz val="10"/>
      <color theme="1"/>
      <name val="Cambria"/>
      <family val="1"/>
      <scheme val="minor"/>
    </font>
    <font>
      <b/>
      <sz val="10"/>
      <color theme="3"/>
      <name val="Cambria"/>
      <family val="1"/>
      <scheme val="minor"/>
    </font>
    <font>
      <sz val="10"/>
      <color theme="1"/>
      <name val="Cambria"/>
      <family val="1"/>
      <scheme val="minor"/>
    </font>
    <font>
      <sz val="26"/>
      <color theme="3"/>
      <name val="Cambria"/>
      <family val="2"/>
      <scheme val="major"/>
    </font>
    <font>
      <i/>
      <sz val="10"/>
      <name val="Cambria"/>
      <family val="1"/>
      <scheme val="minor"/>
    </font>
    <font>
      <sz val="10"/>
      <name val="Cambria"/>
      <family val="1"/>
      <scheme val="minor"/>
    </font>
    <font>
      <sz val="10"/>
      <color rgb="FF004D86"/>
      <name val="Cambria"/>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rgb="FFF8E0E2"/>
        <bgColor indexed="64"/>
      </patternFill>
    </fill>
  </fills>
  <borders count="1">
    <border>
      <left/>
      <right/>
      <top/>
      <bottom/>
      <diagonal/>
    </border>
  </borders>
  <cellStyleXfs count="9">
    <xf numFmtId="4" fontId="0" fillId="0" borderId="0"/>
    <xf numFmtId="0" fontId="7" fillId="0" borderId="0" applyNumberFormat="0" applyFill="0" applyProtection="0">
      <alignment vertical="center"/>
    </xf>
    <xf numFmtId="0" fontId="7" fillId="6" borderId="0" applyNumberFormat="0" applyBorder="0" applyProtection="0">
      <alignment vertical="center"/>
    </xf>
    <xf numFmtId="0" fontId="12" fillId="0" borderId="0" applyNumberFormat="0" applyFill="0" applyAlignment="0" applyProtection="0"/>
    <xf numFmtId="0" fontId="13" fillId="0" borderId="0" applyNumberFormat="0" applyFill="0" applyBorder="0" applyAlignment="0" applyProtection="0"/>
    <xf numFmtId="0" fontId="7" fillId="5" borderId="0" applyNumberFormat="0" applyAlignment="0" applyProtection="0"/>
    <xf numFmtId="4" fontId="8" fillId="3" borderId="0" applyBorder="0" applyProtection="0">
      <alignment horizontal="right" indent="1"/>
    </xf>
    <xf numFmtId="0" fontId="17" fillId="0" borderId="0" applyNumberFormat="0" applyFill="0" applyBorder="0" applyProtection="0">
      <alignment vertical="center"/>
    </xf>
    <xf numFmtId="43" fontId="3" fillId="0" borderId="0" applyFont="0" applyFill="0" applyBorder="0" applyAlignment="0" applyProtection="0"/>
  </cellStyleXfs>
  <cellXfs count="75">
    <xf numFmtId="4" fontId="0" fillId="0" borderId="0" xfId="0"/>
    <xf numFmtId="4" fontId="0" fillId="0" borderId="0" xfId="0" applyFont="1"/>
    <xf numFmtId="4" fontId="0" fillId="0" borderId="0" xfId="0" applyFont="1" applyAlignment="1">
      <alignment horizontal="left" vertical="center" indent="1"/>
    </xf>
    <xf numFmtId="4" fontId="0" fillId="0" borderId="0" xfId="0" applyFont="1" applyAlignment="1">
      <alignment horizontal="right" vertical="center" indent="1"/>
    </xf>
    <xf numFmtId="39" fontId="0" fillId="0" borderId="0" xfId="0" applyNumberFormat="1" applyFont="1" applyAlignment="1"/>
    <xf numFmtId="39" fontId="0" fillId="0" borderId="0" xfId="0" applyNumberFormat="1" applyFont="1" applyFill="1" applyBorder="1" applyAlignment="1"/>
    <xf numFmtId="4" fontId="0" fillId="0" borderId="0" xfId="0" applyBorder="1"/>
    <xf numFmtId="4" fontId="4" fillId="0" borderId="0" xfId="0" applyFont="1" applyBorder="1"/>
    <xf numFmtId="39" fontId="2" fillId="0" borderId="0" xfId="0" applyNumberFormat="1" applyFont="1" applyFill="1" applyBorder="1" applyAlignment="1">
      <alignment horizontal="center" vertical="center"/>
    </xf>
    <xf numFmtId="4" fontId="0" fillId="3" borderId="0" xfId="0" applyFont="1" applyFill="1"/>
    <xf numFmtId="39" fontId="0" fillId="3" borderId="0" xfId="0" applyNumberFormat="1" applyFont="1" applyFill="1" applyAlignment="1"/>
    <xf numFmtId="4" fontId="0" fillId="3" borderId="0" xfId="0" applyFont="1" applyFill="1" applyAlignment="1">
      <alignment horizontal="left" vertical="center" indent="1"/>
    </xf>
    <xf numFmtId="4" fontId="0" fillId="4" borderId="0" xfId="0" applyFont="1" applyFill="1"/>
    <xf numFmtId="4" fontId="0" fillId="4" borderId="0" xfId="0" applyFill="1"/>
    <xf numFmtId="4" fontId="0" fillId="4" borderId="0" xfId="0" applyFont="1" applyFill="1" applyAlignment="1">
      <alignment horizontal="right" vertical="center" indent="1"/>
    </xf>
    <xf numFmtId="39" fontId="5" fillId="4" borderId="0" xfId="0" applyNumberFormat="1" applyFont="1" applyFill="1" applyBorder="1" applyAlignment="1">
      <alignment horizontal="left"/>
    </xf>
    <xf numFmtId="39" fontId="5" fillId="4" borderId="0" xfId="0" applyNumberFormat="1" applyFont="1" applyFill="1" applyBorder="1" applyAlignment="1">
      <alignment horizontal="right"/>
    </xf>
    <xf numFmtId="0" fontId="5" fillId="4" borderId="0" xfId="0" applyNumberFormat="1" applyFont="1" applyFill="1" applyBorder="1" applyAlignment="1"/>
    <xf numFmtId="4" fontId="0" fillId="3" borderId="0" xfId="0" applyFont="1" applyFill="1" applyBorder="1"/>
    <xf numFmtId="39" fontId="0" fillId="3" borderId="0" xfId="0" applyNumberFormat="1" applyFont="1" applyFill="1" applyBorder="1" applyAlignment="1"/>
    <xf numFmtId="4" fontId="0" fillId="3" borderId="0" xfId="0" applyFill="1" applyAlignment="1">
      <alignment horizontal="center"/>
    </xf>
    <xf numFmtId="39" fontId="0" fillId="3" borderId="0" xfId="0" applyNumberFormat="1" applyFont="1" applyFill="1" applyBorder="1" applyAlignment="1">
      <alignment vertical="center"/>
    </xf>
    <xf numFmtId="39" fontId="3" fillId="3" borderId="0" xfId="0" applyNumberFormat="1" applyFont="1" applyFill="1" applyBorder="1" applyAlignment="1"/>
    <xf numFmtId="4" fontId="0" fillId="3" borderId="0" xfId="0" applyFill="1" applyAlignment="1">
      <alignment horizontal="center"/>
    </xf>
    <xf numFmtId="39" fontId="5" fillId="4" borderId="0" xfId="0" applyNumberFormat="1" applyFont="1" applyFill="1" applyBorder="1" applyAlignment="1">
      <alignment horizontal="right" vertical="top"/>
    </xf>
    <xf numFmtId="0" fontId="5" fillId="4" borderId="0" xfId="0" applyNumberFormat="1" applyFont="1" applyFill="1" applyBorder="1" applyAlignment="1">
      <alignment horizontal="left" vertical="top"/>
    </xf>
    <xf numFmtId="39" fontId="9" fillId="0" borderId="0" xfId="0" applyNumberFormat="1" applyFont="1" applyBorder="1" applyAlignment="1">
      <alignment vertical="center"/>
    </xf>
    <xf numFmtId="4" fontId="8" fillId="0" borderId="0" xfId="0" applyFont="1"/>
    <xf numFmtId="4" fontId="10" fillId="2" borderId="0" xfId="0" applyFont="1" applyFill="1" applyBorder="1" applyAlignment="1">
      <alignment vertical="center"/>
    </xf>
    <xf numFmtId="39" fontId="8" fillId="0" borderId="0" xfId="0" applyNumberFormat="1" applyFont="1" applyAlignment="1"/>
    <xf numFmtId="4" fontId="11" fillId="2" borderId="0" xfId="0" applyFont="1" applyFill="1" applyAlignment="1">
      <alignment vertical="center"/>
    </xf>
    <xf numFmtId="4" fontId="8" fillId="0" borderId="0" xfId="0" applyFont="1" applyBorder="1"/>
    <xf numFmtId="39" fontId="8" fillId="0" borderId="0" xfId="0" applyNumberFormat="1" applyFont="1" applyBorder="1" applyAlignment="1"/>
    <xf numFmtId="39" fontId="0" fillId="0" borderId="0" xfId="0" applyNumberFormat="1" applyFont="1" applyFill="1" applyBorder="1" applyAlignment="1">
      <alignment horizontal="right" vertical="center"/>
    </xf>
    <xf numFmtId="39" fontId="14" fillId="0" borderId="0" xfId="0" applyNumberFormat="1" applyFont="1" applyBorder="1" applyAlignment="1"/>
    <xf numFmtId="4" fontId="15" fillId="5" borderId="0" xfId="0" applyFont="1" applyFill="1" applyBorder="1" applyAlignment="1">
      <alignment vertical="center"/>
    </xf>
    <xf numFmtId="39" fontId="15" fillId="4" borderId="0" xfId="0" applyNumberFormat="1" applyFont="1" applyFill="1" applyBorder="1" applyAlignment="1">
      <alignment vertical="center"/>
    </xf>
    <xf numFmtId="39" fontId="15" fillId="0" borderId="0" xfId="0" applyNumberFormat="1" applyFont="1" applyFill="1" applyBorder="1" applyAlignment="1">
      <alignment vertical="center"/>
    </xf>
    <xf numFmtId="4" fontId="8" fillId="3" borderId="0" xfId="6">
      <alignment horizontal="right" indent="1"/>
    </xf>
    <xf numFmtId="0" fontId="12" fillId="0" borderId="0" xfId="3" applyAlignment="1">
      <alignment wrapText="1"/>
    </xf>
    <xf numFmtId="0" fontId="12" fillId="0" borderId="0" xfId="3" applyBorder="1" applyAlignment="1">
      <alignment wrapText="1"/>
    </xf>
    <xf numFmtId="4" fontId="0" fillId="0" borderId="0" xfId="0" applyAlignment="1">
      <alignment wrapText="1"/>
    </xf>
    <xf numFmtId="39" fontId="0" fillId="0" borderId="0" xfId="0" applyNumberFormat="1"/>
    <xf numFmtId="0" fontId="7" fillId="0" borderId="0" xfId="1" applyNumberFormat="1" applyFill="1" applyProtection="1">
      <alignment vertical="center"/>
    </xf>
    <xf numFmtId="0" fontId="0" fillId="0" borderId="0" xfId="0" applyNumberFormat="1"/>
    <xf numFmtId="0" fontId="0" fillId="0" borderId="0" xfId="0" applyNumberFormat="1" applyAlignment="1">
      <alignment wrapText="1"/>
    </xf>
    <xf numFmtId="43" fontId="0" fillId="0" borderId="0" xfId="8" applyFont="1" applyAlignment="1">
      <alignment horizontal="right"/>
    </xf>
    <xf numFmtId="43" fontId="2" fillId="0" borderId="0" xfId="8" applyFont="1" applyFill="1" applyBorder="1" applyAlignment="1">
      <alignment horizontal="right" vertical="center"/>
    </xf>
    <xf numFmtId="43" fontId="0" fillId="0" borderId="0" xfId="8" applyFont="1" applyBorder="1" applyAlignment="1">
      <alignment horizontal="right"/>
    </xf>
    <xf numFmtId="43" fontId="0" fillId="0" borderId="0" xfId="8" applyFont="1" applyFill="1" applyBorder="1" applyAlignment="1">
      <alignment horizontal="right" vertical="center"/>
    </xf>
    <xf numFmtId="43" fontId="0" fillId="0" borderId="0" xfId="8" applyFont="1" applyFill="1" applyBorder="1" applyAlignment="1">
      <alignment horizontal="right"/>
    </xf>
    <xf numFmtId="43" fontId="19" fillId="0" borderId="0" xfId="0" applyNumberFormat="1" applyFont="1" applyAlignment="1">
      <alignment horizontal="right"/>
    </xf>
    <xf numFmtId="43" fontId="7" fillId="0" borderId="0" xfId="8" applyFont="1" applyFill="1" applyAlignment="1">
      <alignment horizontal="right" vertical="center"/>
    </xf>
    <xf numFmtId="0" fontId="14" fillId="0" borderId="0" xfId="0" applyNumberFormat="1" applyFont="1" applyAlignment="1">
      <alignment horizontal="left" vertical="center" wrapText="1"/>
    </xf>
    <xf numFmtId="39" fontId="14" fillId="0" borderId="0" xfId="0" applyNumberFormat="1" applyFont="1" applyAlignment="1">
      <alignment horizontal="right" vertical="center"/>
    </xf>
    <xf numFmtId="39" fontId="14" fillId="0" borderId="0" xfId="0" applyNumberFormat="1" applyFont="1" applyAlignment="1"/>
    <xf numFmtId="14" fontId="0" fillId="0" borderId="0" xfId="0" applyNumberFormat="1"/>
    <xf numFmtId="164" fontId="6" fillId="7" borderId="0" xfId="0" applyNumberFormat="1" applyFont="1" applyFill="1" applyBorder="1" applyAlignment="1">
      <alignment horizontal="left"/>
    </xf>
    <xf numFmtId="4" fontId="0" fillId="7" borderId="0" xfId="0" applyFont="1" applyFill="1" applyAlignment="1">
      <alignment horizontal="right" vertical="center" indent="1"/>
    </xf>
    <xf numFmtId="164" fontId="6" fillId="7" borderId="0" xfId="0" applyNumberFormat="1" applyFont="1" applyFill="1" applyBorder="1" applyAlignment="1">
      <alignment horizontal="left" vertical="top"/>
    </xf>
    <xf numFmtId="43" fontId="0" fillId="7" borderId="0" xfId="8" applyFont="1" applyFill="1" applyBorder="1" applyAlignment="1">
      <alignment horizontal="right" vertical="center"/>
    </xf>
    <xf numFmtId="0" fontId="0" fillId="7" borderId="0" xfId="0" applyNumberFormat="1" applyFont="1" applyFill="1" applyBorder="1" applyAlignment="1">
      <alignment horizontal="left" vertical="center" wrapText="1"/>
    </xf>
    <xf numFmtId="0" fontId="18" fillId="7" borderId="0" xfId="0" applyNumberFormat="1" applyFont="1" applyFill="1" applyBorder="1" applyAlignment="1">
      <alignment horizontal="left" vertical="center" wrapText="1"/>
    </xf>
    <xf numFmtId="0" fontId="8" fillId="7" borderId="0" xfId="0" applyNumberFormat="1" applyFont="1" applyFill="1" applyBorder="1" applyAlignment="1">
      <alignment horizontal="left" vertical="center" wrapText="1"/>
    </xf>
    <xf numFmtId="4" fontId="0" fillId="7" borderId="0" xfId="0" applyFont="1" applyFill="1" applyBorder="1" applyAlignment="1">
      <alignment horizontal="left" vertical="center" wrapText="1"/>
    </xf>
    <xf numFmtId="39" fontId="0" fillId="7" borderId="0" xfId="0" applyNumberFormat="1" applyFont="1" applyFill="1" applyBorder="1" applyAlignment="1">
      <alignment horizontal="right" vertical="center"/>
    </xf>
    <xf numFmtId="39" fontId="8" fillId="7" borderId="0" xfId="0" applyNumberFormat="1" applyFont="1" applyFill="1" applyBorder="1" applyAlignment="1">
      <alignment horizontal="right" vertical="center"/>
    </xf>
    <xf numFmtId="39" fontId="20" fillId="7" borderId="0" xfId="0" applyNumberFormat="1" applyFont="1" applyFill="1" applyBorder="1" applyAlignment="1">
      <alignment horizontal="right" vertical="center"/>
    </xf>
    <xf numFmtId="39" fontId="14" fillId="7" borderId="0" xfId="0" applyNumberFormat="1" applyFont="1" applyFill="1" applyBorder="1" applyAlignment="1">
      <alignment horizontal="right" vertical="center"/>
    </xf>
    <xf numFmtId="0" fontId="19" fillId="7" borderId="0" xfId="0" applyNumberFormat="1" applyFont="1" applyFill="1" applyBorder="1" applyAlignment="1">
      <alignment horizontal="left" vertical="center" wrapText="1"/>
    </xf>
    <xf numFmtId="4" fontId="17" fillId="3" borderId="0" xfId="7" applyNumberFormat="1" applyFill="1">
      <alignment vertical="center"/>
    </xf>
    <xf numFmtId="0" fontId="13" fillId="0" borderId="0" xfId="4"/>
    <xf numFmtId="0" fontId="0" fillId="0" borderId="0" xfId="0" applyNumberFormat="1"/>
    <xf numFmtId="0" fontId="0" fillId="0" borderId="0" xfId="0" applyNumberFormat="1" applyAlignment="1">
      <alignment wrapText="1"/>
    </xf>
    <xf numFmtId="0" fontId="16" fillId="0" borderId="0" xfId="0" applyNumberFormat="1" applyFont="1" applyAlignment="1">
      <alignment horizontal="left" vertical="center" wrapText="1"/>
    </xf>
  </cellXfs>
  <cellStyles count="9">
    <cellStyle name="20% - Accent1" xfId="6" builtinId="30" customBuiltin="1"/>
    <cellStyle name="Comma" xfId="8" builtinId="3"/>
    <cellStyle name="Explanatory Text" xfId="4" builtinId="53" customBuiltin="1"/>
    <cellStyle name="Heading 1" xfId="1" builtinId="16" customBuiltin="1"/>
    <cellStyle name="Heading 2" xfId="2" builtinId="17" customBuiltin="1"/>
    <cellStyle name="Heading 3" xfId="3" builtinId="18" customBuiltin="1"/>
    <cellStyle name="Normal" xfId="0" builtinId="0" customBuiltin="1"/>
    <cellStyle name="Title" xfId="7" builtinId="15" customBuiltin="1"/>
    <cellStyle name="Total" xfId="5" builtinId="25" customBuiltin="1"/>
  </cellStyles>
  <dxfs count="88">
    <dxf>
      <numFmt numFmtId="7" formatCode="#,##0.00_);\(#,##0.00\)"/>
    </dxf>
    <dxf>
      <numFmt numFmtId="7" formatCode="#,##0.00_);\(#,##0.00\)"/>
    </dxf>
    <dxf>
      <numFmt numFmtId="7" formatCode="#,##0.00_);\(#,##0.00\)"/>
    </dxf>
    <dxf>
      <fill>
        <patternFill patternType="solid">
          <fgColor indexed="64"/>
          <bgColor rgb="FFF8E0E2"/>
        </patternFill>
      </fill>
    </dxf>
    <dxf>
      <numFmt numFmtId="0" formatCode="General"/>
      <alignment horizontal="general" vertical="bottom" textRotation="0" wrapText="1" indent="0" justifyLastLine="0" shrinkToFit="0" readingOrder="0"/>
    </dxf>
    <dxf>
      <fill>
        <patternFill patternType="solid">
          <fgColor indexed="64"/>
          <bgColor rgb="FFF8E0E2"/>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general" vertical="bottom"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general" vertical="bottom"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fill>
        <patternFill patternType="solid">
          <fgColor indexed="64"/>
          <bgColor rgb="FFF8E0E2"/>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fill>
        <patternFill patternType="solid">
          <fgColor indexed="64"/>
          <bgColor rgb="FFF8E0E2"/>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0"/>
        <color theme="1"/>
        <name val="Cambria"/>
        <scheme val="minor"/>
      </font>
      <numFmt numFmtId="0" formatCode="General"/>
      <fill>
        <patternFill patternType="solid">
          <fgColor indexed="64"/>
          <bgColor rgb="FFF8E0E2"/>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general" vertical="bottom"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general" vertical="bottom"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fill>
        <patternFill patternType="solid">
          <fgColor indexed="64"/>
          <bgColor rgb="FFF8E0E2"/>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fill>
        <patternFill patternType="solid">
          <fgColor indexed="64"/>
          <bgColor rgb="FFF8E0E2"/>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0"/>
        <color theme="1"/>
        <name val="Cambria"/>
        <scheme val="minor"/>
      </font>
      <numFmt numFmtId="0" formatCode="General"/>
      <fill>
        <patternFill patternType="solid">
          <fgColor indexed="64"/>
          <bgColor rgb="FFF8E0E2"/>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general" vertical="bottom"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general" vertical="bottom"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fill>
        <patternFill patternType="solid">
          <fgColor indexed="64"/>
          <bgColor rgb="FFF8E0E2"/>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7" formatCode="#,##0.00_);\(#,##0.00\)"/>
      <fill>
        <patternFill patternType="solid">
          <fgColor indexed="64"/>
          <bgColor rgb="FFF8E0E2"/>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ambria"/>
        <scheme val="minor"/>
      </font>
      <numFmt numFmtId="0" formatCode="General"/>
      <alignment horizontal="left" vertical="center" textRotation="0" wrapText="1" indent="0" justifyLastLine="0" shrinkToFit="0" readingOrder="0"/>
    </dxf>
    <dxf>
      <font>
        <b val="0"/>
        <i/>
        <strike val="0"/>
        <condense val="0"/>
        <extend val="0"/>
        <outline val="0"/>
        <shadow val="0"/>
        <u val="none"/>
        <vertAlign val="baseline"/>
        <sz val="10"/>
        <color theme="1"/>
        <name val="Cambria"/>
        <scheme val="minor"/>
      </font>
      <numFmt numFmtId="0" formatCode="General"/>
      <fill>
        <patternFill patternType="solid">
          <fgColor indexed="64"/>
          <bgColor rgb="FFF8E0E2"/>
        </patternFill>
      </fill>
      <alignment horizontal="left" vertical="center" textRotation="0" wrapText="1" indent="0" justifyLastLine="0" shrinkToFit="0" readingOrder="0"/>
    </dxf>
    <dxf>
      <numFmt numFmtId="7" formatCode="#,##0.00_);\(#,##0.00\)"/>
    </dxf>
    <dxf>
      <numFmt numFmtId="7" formatCode="#,##0.00_);\(#,##0.00\)"/>
    </dxf>
    <dxf>
      <fill>
        <patternFill patternType="solid">
          <fgColor indexed="64"/>
          <bgColor rgb="FFF8E0E2"/>
        </patternFill>
      </fill>
    </dxf>
    <dxf>
      <numFmt numFmtId="7" formatCode="#,##0.00_);\(#,##0.00\)"/>
    </dxf>
    <dxf>
      <fill>
        <patternFill patternType="solid">
          <fgColor indexed="64"/>
          <bgColor rgb="FFF8E0E2"/>
        </patternFill>
      </fill>
    </dxf>
    <dxf>
      <numFmt numFmtId="0" formatCode="General"/>
      <alignment horizontal="general" vertical="bottom" textRotation="0" wrapText="1" indent="0" justifyLastLine="0" shrinkToFit="0" readingOrder="0"/>
    </dxf>
    <dxf>
      <fill>
        <patternFill patternType="solid">
          <fgColor indexed="64"/>
          <bgColor rgb="FFF8E0E2"/>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mbria"/>
        <scheme val="minor"/>
      </font>
      <numFmt numFmtId="35" formatCode="_(* #,##0.00_);_(* \(#,##0.00\);_(* &quot;-&quot;??_);_(@_)"/>
      <alignment horizontal="right" vertical="bottom" textRotation="0" wrapText="0" indent="0" justifyLastLine="0" shrinkToFit="0" readingOrder="0"/>
    </dxf>
    <dxf>
      <alignment horizontal="right" textRotation="0" indent="0" justifyLastLine="0" shrinkToFit="0" readingOrder="0"/>
    </dxf>
    <dxf>
      <font>
        <b val="0"/>
        <i val="0"/>
        <strike val="0"/>
        <condense val="0"/>
        <extend val="0"/>
        <outline val="0"/>
        <shadow val="0"/>
        <u val="none"/>
        <vertAlign val="baseline"/>
        <sz val="10"/>
        <color auto="1"/>
        <name val="Cambria"/>
        <scheme val="minor"/>
      </font>
      <numFmt numFmtId="35" formatCode="_(* #,##0.00_);_(* \(#,##0.00\);_(* &quot;-&quot;??_);_(@_)"/>
      <alignment horizontal="right" vertical="bottom" textRotation="0" wrapText="0" indent="0" justifyLastLine="0" shrinkToFit="0" readingOrder="0"/>
    </dxf>
    <dxf>
      <fill>
        <patternFill patternType="solid">
          <fgColor indexed="64"/>
          <bgColor rgb="FFF8E0E2"/>
        </patternFill>
      </fill>
      <alignment horizontal="right" textRotation="0" indent="0" justifyLastLine="0" shrinkToFit="0" readingOrder="0"/>
    </dxf>
    <dxf>
      <font>
        <b val="0"/>
        <i val="0"/>
        <strike val="0"/>
        <condense val="0"/>
        <extend val="0"/>
        <outline val="0"/>
        <shadow val="0"/>
        <u val="none"/>
        <vertAlign val="baseline"/>
        <sz val="10"/>
        <color auto="1"/>
        <name val="Cambria"/>
        <scheme val="minor"/>
      </font>
      <numFmt numFmtId="35" formatCode="_(* #,##0.00_);_(* \(#,##0.00\);_(* &quot;-&quot;??_);_(@_)"/>
      <alignment horizontal="right" vertical="bottom" textRotation="0" wrapText="0" indent="0" justifyLastLine="0" shrinkToFit="0" readingOrder="0"/>
    </dxf>
    <dxf>
      <fill>
        <patternFill patternType="solid">
          <fgColor indexed="64"/>
          <bgColor rgb="FFF8E0E2"/>
        </patternFill>
      </fill>
      <alignment horizontal="right" textRotation="0" indent="0" justifyLastLine="0" shrinkToFit="0" readingOrder="0"/>
    </dxf>
    <dxf>
      <numFmt numFmtId="0" formatCode="General"/>
      <alignment horizontal="general" vertical="bottom" textRotation="0" wrapText="1" indent="0" justifyLastLine="0" shrinkToFit="0" readingOrder="0"/>
    </dxf>
    <dxf>
      <fill>
        <patternFill patternType="solid">
          <fgColor indexed="64"/>
          <bgColor rgb="FFF8E0E2"/>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mbria"/>
        <scheme val="minor"/>
      </font>
      <numFmt numFmtId="35" formatCode="_(* #,##0.00_);_(* \(#,##0.00\);_(* &quot;-&quot;??_);_(@_)"/>
      <alignment horizontal="right" vertical="bottom" textRotation="0" wrapText="0" indent="0" justifyLastLine="0" shrinkToFit="0" readingOrder="0"/>
    </dxf>
    <dxf>
      <alignment horizontal="right" textRotation="0" indent="0" justifyLastLine="0" shrinkToFit="0" readingOrder="0"/>
    </dxf>
    <dxf>
      <font>
        <b val="0"/>
        <i val="0"/>
        <strike val="0"/>
        <condense val="0"/>
        <extend val="0"/>
        <outline val="0"/>
        <shadow val="0"/>
        <u val="none"/>
        <vertAlign val="baseline"/>
        <sz val="10"/>
        <color auto="1"/>
        <name val="Cambria"/>
        <scheme val="minor"/>
      </font>
      <numFmt numFmtId="35" formatCode="_(* #,##0.00_);_(* \(#,##0.00\);_(* &quot;-&quot;??_);_(@_)"/>
      <alignment horizontal="right" vertical="bottom" textRotation="0" wrapText="0" indent="0" justifyLastLine="0" shrinkToFit="0" readingOrder="0"/>
    </dxf>
    <dxf>
      <fill>
        <patternFill patternType="solid">
          <fgColor indexed="64"/>
          <bgColor rgb="FFF8E0E2"/>
        </patternFill>
      </fill>
      <alignment horizontal="right" textRotation="0" indent="0" justifyLastLine="0" shrinkToFit="0" readingOrder="0"/>
    </dxf>
    <dxf>
      <font>
        <b val="0"/>
        <i val="0"/>
        <strike val="0"/>
        <condense val="0"/>
        <extend val="0"/>
        <outline val="0"/>
        <shadow val="0"/>
        <u val="none"/>
        <vertAlign val="baseline"/>
        <sz val="10"/>
        <color auto="1"/>
        <name val="Cambria"/>
        <scheme val="minor"/>
      </font>
      <numFmt numFmtId="35" formatCode="_(* #,##0.00_);_(* \(#,##0.00\);_(* &quot;-&quot;??_);_(@_)"/>
      <alignment horizontal="right" vertical="bottom" textRotation="0" wrapText="0" indent="0" justifyLastLine="0" shrinkToFit="0" readingOrder="0"/>
    </dxf>
    <dxf>
      <fill>
        <patternFill patternType="solid">
          <fgColor indexed="64"/>
          <bgColor rgb="FFF8E0E2"/>
        </patternFill>
      </fill>
      <alignment horizontal="right" textRotation="0" indent="0" justifyLastLine="0" shrinkToFit="0" readingOrder="0"/>
    </dxf>
    <dxf>
      <numFmt numFmtId="0" formatCode="General"/>
      <alignment horizontal="general" vertical="bottom" textRotation="0" wrapText="1" indent="0" justifyLastLine="0" shrinkToFit="0" readingOrder="0"/>
    </dxf>
    <dxf>
      <fill>
        <patternFill patternType="solid">
          <fgColor indexed="64"/>
          <bgColor rgb="FFF8E0E2"/>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mbria"/>
        <scheme val="minor"/>
      </font>
      <numFmt numFmtId="35" formatCode="_(* #,##0.00_);_(* \(#,##0.00\);_(* &quot;-&quot;??_);_(@_)"/>
      <alignment horizontal="right" vertical="bottom" textRotation="0" wrapText="0" indent="0" justifyLastLine="0" shrinkToFit="0" readingOrder="0"/>
    </dxf>
    <dxf>
      <alignment horizontal="right" textRotation="0" indent="0" justifyLastLine="0" shrinkToFit="0" readingOrder="0"/>
    </dxf>
    <dxf>
      <font>
        <b val="0"/>
        <i val="0"/>
        <strike val="0"/>
        <condense val="0"/>
        <extend val="0"/>
        <outline val="0"/>
        <shadow val="0"/>
        <u val="none"/>
        <vertAlign val="baseline"/>
        <sz val="10"/>
        <color auto="1"/>
        <name val="Cambria"/>
        <scheme val="minor"/>
      </font>
      <numFmt numFmtId="35" formatCode="_(* #,##0.00_);_(* \(#,##0.00\);_(* &quot;-&quot;??_);_(@_)"/>
      <alignment horizontal="right" vertical="bottom" textRotation="0" wrapText="0" indent="0" justifyLastLine="0" shrinkToFit="0" readingOrder="0"/>
    </dxf>
    <dxf>
      <fill>
        <patternFill patternType="solid">
          <fgColor indexed="64"/>
          <bgColor rgb="FFF8E0E2"/>
        </patternFill>
      </fill>
      <alignment horizontal="right" textRotation="0" indent="0" justifyLastLine="0" shrinkToFit="0" readingOrder="0"/>
    </dxf>
    <dxf>
      <font>
        <b val="0"/>
        <i val="0"/>
        <strike val="0"/>
        <condense val="0"/>
        <extend val="0"/>
        <outline val="0"/>
        <shadow val="0"/>
        <u val="none"/>
        <vertAlign val="baseline"/>
        <sz val="10"/>
        <color auto="1"/>
        <name val="Cambria"/>
        <scheme val="minor"/>
      </font>
      <numFmt numFmtId="35" formatCode="_(* #,##0.00_);_(* \(#,##0.00\);_(* &quot;-&quot;??_);_(@_)"/>
      <alignment horizontal="right" vertical="bottom" textRotation="0" wrapText="0" indent="0" justifyLastLine="0" shrinkToFit="0" readingOrder="0"/>
    </dxf>
    <dxf>
      <fill>
        <patternFill patternType="solid">
          <fgColor indexed="64"/>
          <bgColor rgb="FFF8E0E2"/>
        </patternFill>
      </fill>
      <alignment horizontal="right" textRotation="0" indent="0" justifyLastLine="0" shrinkToFit="0" readingOrder="0"/>
    </dxf>
    <dxf>
      <numFmt numFmtId="0" formatCode="General"/>
      <alignment horizontal="general" vertical="bottom" textRotation="0" wrapText="1" indent="0" justifyLastLine="0" shrinkToFit="0" readingOrder="0"/>
    </dxf>
    <dxf>
      <fill>
        <patternFill patternType="solid">
          <fgColor indexed="64"/>
          <bgColor rgb="FFF8E0E2"/>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mbria"/>
        <scheme val="minor"/>
      </font>
      <numFmt numFmtId="35" formatCode="_(* #,##0.00_);_(* \(#,##0.00\);_(* &quot;-&quot;??_);_(@_)"/>
      <alignment horizontal="right" vertical="bottom" textRotation="0" wrapText="0" indent="0" justifyLastLine="0" shrinkToFit="0" readingOrder="0"/>
    </dxf>
    <dxf>
      <alignment horizontal="right" textRotation="0" indent="0" justifyLastLine="0" shrinkToFit="0" readingOrder="0"/>
    </dxf>
    <dxf>
      <font>
        <b val="0"/>
        <i val="0"/>
        <strike val="0"/>
        <condense val="0"/>
        <extend val="0"/>
        <outline val="0"/>
        <shadow val="0"/>
        <u val="none"/>
        <vertAlign val="baseline"/>
        <sz val="10"/>
        <color auto="1"/>
        <name val="Cambria"/>
        <scheme val="minor"/>
      </font>
      <numFmt numFmtId="35" formatCode="_(* #,##0.00_);_(* \(#,##0.00\);_(* &quot;-&quot;??_);_(@_)"/>
      <alignment horizontal="right" vertical="bottom" textRotation="0" wrapText="0" indent="0" justifyLastLine="0" shrinkToFit="0" readingOrder="0"/>
    </dxf>
    <dxf>
      <fill>
        <patternFill patternType="solid">
          <fgColor indexed="64"/>
          <bgColor rgb="FFF8E0E2"/>
        </patternFill>
      </fill>
      <alignment horizontal="right" textRotation="0" indent="0" justifyLastLine="0" shrinkToFit="0" readingOrder="0"/>
    </dxf>
    <dxf>
      <font>
        <b val="0"/>
        <i val="0"/>
        <strike val="0"/>
        <condense val="0"/>
        <extend val="0"/>
        <outline val="0"/>
        <shadow val="0"/>
        <u val="none"/>
        <vertAlign val="baseline"/>
        <sz val="10"/>
        <color auto="1"/>
        <name val="Cambria"/>
        <scheme val="minor"/>
      </font>
      <numFmt numFmtId="35" formatCode="_(* #,##0.00_);_(* \(#,##0.00\);_(* &quot;-&quot;??_);_(@_)"/>
      <alignment horizontal="right" vertical="bottom" textRotation="0" wrapText="0" indent="0" justifyLastLine="0" shrinkToFit="0" readingOrder="0"/>
    </dxf>
    <dxf>
      <fill>
        <patternFill patternType="solid">
          <fgColor indexed="64"/>
          <bgColor rgb="FFF8E0E2"/>
        </patternFill>
      </fill>
      <alignment horizontal="right" textRotation="0" indent="0" justifyLastLine="0" shrinkToFit="0" readingOrder="0"/>
    </dxf>
    <dxf>
      <numFmt numFmtId="0" formatCode="General"/>
    </dxf>
    <dxf>
      <fill>
        <patternFill patternType="solid">
          <fgColor indexed="64"/>
          <bgColor rgb="FFF8E0E2"/>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mbria"/>
        <scheme val="minor"/>
      </font>
      <alignment horizontal="right" vertical="bottom" textRotation="0" wrapText="0" indent="0" justifyLastLine="0" shrinkToFit="0" readingOrder="0"/>
    </dxf>
    <dxf>
      <alignment horizontal="right" textRotation="0" indent="0" justifyLastLine="0" shrinkToFit="0" readingOrder="0"/>
    </dxf>
    <dxf>
      <font>
        <b val="0"/>
        <i val="0"/>
        <strike val="0"/>
        <condense val="0"/>
        <extend val="0"/>
        <outline val="0"/>
        <shadow val="0"/>
        <u val="none"/>
        <vertAlign val="baseline"/>
        <sz val="10"/>
        <color auto="1"/>
        <name val="Cambria"/>
        <scheme val="minor"/>
      </font>
      <alignment horizontal="right" vertical="bottom" textRotation="0" wrapText="0" indent="0" justifyLastLine="0" shrinkToFit="0" readingOrder="0"/>
    </dxf>
    <dxf>
      <fill>
        <patternFill patternType="solid">
          <fgColor indexed="64"/>
          <bgColor rgb="FFF8E0E2"/>
        </patternFill>
      </fill>
      <alignment horizontal="right" textRotation="0" indent="0" justifyLastLine="0" shrinkToFit="0" readingOrder="0"/>
    </dxf>
    <dxf>
      <font>
        <b val="0"/>
        <i val="0"/>
        <strike val="0"/>
        <condense val="0"/>
        <extend val="0"/>
        <outline val="0"/>
        <shadow val="0"/>
        <u val="none"/>
        <vertAlign val="baseline"/>
        <sz val="10"/>
        <color auto="1"/>
        <name val="Cambria"/>
        <scheme val="minor"/>
      </font>
      <alignment horizontal="right" vertical="bottom" textRotation="0" wrapText="0" indent="0" justifyLastLine="0" shrinkToFit="0" readingOrder="0"/>
    </dxf>
    <dxf>
      <fill>
        <patternFill patternType="solid">
          <fgColor indexed="64"/>
          <bgColor rgb="FFF8E0E2"/>
        </patternFill>
      </fill>
      <alignment horizontal="right" textRotation="0" indent="0" justifyLastLine="0" shrinkToFit="0" readingOrder="0"/>
    </dxf>
    <dxf>
      <numFmt numFmtId="0" formatCode="General"/>
    </dxf>
    <dxf>
      <fill>
        <patternFill patternType="solid">
          <fgColor indexed="64"/>
          <bgColor rgb="FFF8E0E2"/>
        </patternFill>
      </fill>
      <alignment horizontal="left" vertical="center" textRotation="0" wrapText="1" indent="0" justifyLastLine="0" shrinkToFit="0" readingOrder="0"/>
    </dxf>
    <dxf>
      <font>
        <b/>
        <i val="0"/>
        <strike val="0"/>
        <condense val="0"/>
        <extend val="0"/>
        <outline val="0"/>
        <shadow val="0"/>
        <u val="none"/>
        <vertAlign val="baseline"/>
        <sz val="10"/>
        <color theme="3"/>
        <name val="Cambria"/>
        <scheme val="minor"/>
      </font>
      <numFmt numFmtId="7" formatCode="#,##0.00_);\(#,##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i val="0"/>
        <strike val="0"/>
        <condense val="0"/>
        <extend val="0"/>
        <outline val="0"/>
        <shadow val="0"/>
        <u val="none"/>
        <vertAlign val="baseline"/>
        <sz val="10"/>
        <color theme="3"/>
        <name val="Cambria"/>
        <scheme val="minor"/>
      </font>
      <numFmt numFmtId="7" formatCode="#,##0.00_);\(#,##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i val="0"/>
        <strike val="0"/>
        <condense val="0"/>
        <extend val="0"/>
        <outline val="0"/>
        <shadow val="0"/>
        <u val="none"/>
        <vertAlign val="baseline"/>
        <sz val="10"/>
        <color theme="3"/>
        <name val="Cambria"/>
        <scheme val="minor"/>
      </font>
      <numFmt numFmtId="7" formatCode="#,##0.00_);\(#,##0.00\)"/>
      <fill>
        <patternFill patternType="solid">
          <fgColor indexed="64"/>
          <bgColor theme="4" tint="0.59999389629810485"/>
        </patternFill>
      </fill>
      <alignment horizontal="general" vertical="center" textRotation="0" wrapText="0" indent="0" justifyLastLine="0" shrinkToFit="0" readingOrder="0"/>
      <border diagonalUp="0" diagonalDown="0" outline="0">
        <left/>
        <right/>
        <top/>
        <bottom/>
      </border>
    </dxf>
    <dxf>
      <font>
        <b/>
        <i val="0"/>
        <strike val="0"/>
        <condense val="0"/>
        <extend val="0"/>
        <outline val="0"/>
        <shadow val="0"/>
        <u val="none"/>
        <vertAlign val="baseline"/>
        <sz val="10"/>
        <color theme="3"/>
        <name val="Cambria"/>
        <scheme val="minor"/>
      </font>
      <fill>
        <patternFill patternType="solid">
          <fgColor indexed="64"/>
          <bgColor theme="4" tint="0.59996337778862885"/>
        </patternFill>
      </fill>
      <alignment horizontal="general" vertical="center" textRotation="0" wrapText="0" indent="0" justifyLastLine="0" shrinkToFit="0" readingOrder="0"/>
      <border diagonalUp="0" diagonalDown="0" outline="0">
        <left/>
        <right/>
        <top/>
        <bottom/>
      </border>
    </dxf>
    <dxf>
      <font>
        <b/>
        <i val="0"/>
        <color theme="1"/>
      </font>
      <fill>
        <patternFill>
          <bgColor theme="4" tint="0.59996337778862885"/>
        </patternFill>
      </fill>
    </dxf>
    <dxf>
      <font>
        <b/>
        <i val="0"/>
        <color theme="1"/>
      </font>
    </dxf>
    <dxf>
      <font>
        <color theme="3"/>
      </font>
      <fill>
        <patternFill>
          <bgColor theme="4" tint="0.79998168889431442"/>
        </patternFill>
      </fill>
    </dxf>
    <dxf>
      <font>
        <b/>
        <color theme="1"/>
      </font>
    </dxf>
    <dxf>
      <font>
        <b/>
        <i val="0"/>
        <color theme="3"/>
      </font>
      <fill>
        <patternFill>
          <bgColor theme="4" tint="0.59996337778862885"/>
        </patternFill>
      </fill>
      <border diagonalUp="0" diagonalDown="0">
        <left/>
        <right/>
        <top/>
        <bottom/>
        <vertical/>
        <horizontal/>
      </border>
    </dxf>
    <dxf>
      <font>
        <b/>
        <i val="0"/>
        <color theme="3"/>
      </font>
      <fill>
        <patternFill>
          <bgColor theme="4" tint="0.39994506668294322"/>
        </patternFill>
      </fill>
      <border diagonalUp="0" diagonalDown="0">
        <left/>
        <right/>
        <top/>
        <bottom/>
        <vertical/>
        <horizontal/>
      </border>
    </dxf>
    <dxf>
      <font>
        <color theme="1"/>
      </font>
      <border>
        <left/>
        <right/>
        <top/>
        <bottom/>
        <vertical/>
        <horizontal/>
      </border>
    </dxf>
  </dxfs>
  <tableStyles count="2" defaultTableStyle="Wedding Budget" defaultPivotStyle="PivotStyleLight16">
    <tableStyle name="Wedding Budget" pivot="0" count="4">
      <tableStyleElement type="wholeTable" dxfId="87"/>
      <tableStyleElement type="headerRow" dxfId="86"/>
      <tableStyleElement type="totalRow" dxfId="85"/>
      <tableStyleElement type="lastColumn" dxfId="84"/>
    </tableStyle>
    <tableStyle name="Wedding Budget Summary" pivot="0" count="3">
      <tableStyleElement type="wholeTable" dxfId="83"/>
      <tableStyleElement type="headerRow" dxfId="82"/>
      <tableStyleElement type="totalRow" dxfId="8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AEAEA"/>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37D8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4D86"/>
      <color rgb="FFF8E0E2"/>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pieChart>
        <c:varyColors val="1"/>
        <c:ser>
          <c:idx val="1"/>
          <c:order val="0"/>
          <c:tx>
            <c:strRef>
              <c:f>'Event Budget'!$E$8</c:f>
              <c:strCache>
                <c:ptCount val="1"/>
                <c:pt idx="0">
                  <c:v>ACTUAL    </c:v>
                </c:pt>
              </c:strCache>
            </c:strRef>
          </c:tx>
          <c:dPt>
            <c:idx val="0"/>
            <c:bubble3D val="0"/>
            <c:spPr>
              <a:solidFill>
                <a:schemeClr val="accent1">
                  <a:shade val="42000"/>
                </a:schemeClr>
              </a:solidFill>
              <a:ln>
                <a:noFill/>
              </a:ln>
              <a:effectLst/>
            </c:spPr>
          </c:dPt>
          <c:dPt>
            <c:idx val="1"/>
            <c:bubble3D val="0"/>
            <c:spPr>
              <a:solidFill>
                <a:schemeClr val="accent1">
                  <a:shade val="55000"/>
                </a:schemeClr>
              </a:solidFill>
              <a:ln>
                <a:noFill/>
              </a:ln>
              <a:effectLst/>
            </c:spPr>
          </c:dPt>
          <c:dPt>
            <c:idx val="2"/>
            <c:bubble3D val="0"/>
            <c:spPr>
              <a:solidFill>
                <a:schemeClr val="accent1">
                  <a:shade val="68000"/>
                </a:schemeClr>
              </a:solidFill>
              <a:ln>
                <a:noFill/>
              </a:ln>
              <a:effectLst/>
            </c:spPr>
          </c:dPt>
          <c:dPt>
            <c:idx val="3"/>
            <c:bubble3D val="0"/>
            <c:spPr>
              <a:solidFill>
                <a:schemeClr val="accent1">
                  <a:shade val="80000"/>
                </a:schemeClr>
              </a:solidFill>
              <a:ln>
                <a:noFill/>
              </a:ln>
              <a:effectLst/>
            </c:spPr>
          </c:dPt>
          <c:dPt>
            <c:idx val="4"/>
            <c:bubble3D val="0"/>
            <c:spPr>
              <a:solidFill>
                <a:schemeClr val="accent1">
                  <a:shade val="93000"/>
                </a:schemeClr>
              </a:solidFill>
              <a:ln>
                <a:noFill/>
              </a:ln>
              <a:effectLst/>
            </c:spPr>
          </c:dPt>
          <c:dPt>
            <c:idx val="5"/>
            <c:bubble3D val="0"/>
            <c:spPr>
              <a:solidFill>
                <a:schemeClr val="accent1">
                  <a:tint val="94000"/>
                </a:schemeClr>
              </a:solidFill>
              <a:ln>
                <a:noFill/>
              </a:ln>
              <a:effectLst/>
            </c:spPr>
          </c:dPt>
          <c:dPt>
            <c:idx val="6"/>
            <c:bubble3D val="0"/>
            <c:spPr>
              <a:solidFill>
                <a:schemeClr val="accent1">
                  <a:tint val="81000"/>
                </a:schemeClr>
              </a:solidFill>
              <a:ln>
                <a:noFill/>
              </a:ln>
              <a:effectLst/>
            </c:spPr>
          </c:dPt>
          <c:dPt>
            <c:idx val="7"/>
            <c:bubble3D val="0"/>
            <c:spPr>
              <a:solidFill>
                <a:schemeClr val="accent1">
                  <a:tint val="69000"/>
                </a:schemeClr>
              </a:solidFill>
              <a:ln>
                <a:noFill/>
              </a:ln>
              <a:effectLst/>
            </c:spPr>
          </c:dPt>
          <c:dPt>
            <c:idx val="8"/>
            <c:bubble3D val="0"/>
            <c:spPr>
              <a:solidFill>
                <a:schemeClr val="accent1">
                  <a:tint val="56000"/>
                </a:schemeClr>
              </a:solidFill>
              <a:ln>
                <a:noFill/>
              </a:ln>
              <a:effectLst/>
            </c:spPr>
          </c:dPt>
          <c:dPt>
            <c:idx val="9"/>
            <c:bubble3D val="0"/>
            <c:spPr>
              <a:solidFill>
                <a:schemeClr val="accent1">
                  <a:tint val="43000"/>
                </a:schemeClr>
              </a:solidFill>
              <a:ln>
                <a:noFill/>
              </a:ln>
              <a:effectLst/>
            </c:spPr>
          </c:dPt>
          <c:dLbls>
            <c:dLbl>
              <c:idx val="1"/>
              <c:layout>
                <c:manualLayout>
                  <c:x val="0.0336369988447213"/>
                  <c:y val="0.0"/>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layout/>
              </c:ext>
            </c:extLst>
          </c:dLbls>
          <c:cat>
            <c:strRef>
              <c:f>'Event Budget'!$C$9:$C$18</c:f>
              <c:strCache>
                <c:ptCount val="10"/>
                <c:pt idx="0">
                  <c:v>Lodging</c:v>
                </c:pt>
                <c:pt idx="1">
                  <c:v>Meals</c:v>
                </c:pt>
                <c:pt idx="2">
                  <c:v>Entertainment, Guide Svc</c:v>
                </c:pt>
                <c:pt idx="3">
                  <c:v>Transportation</c:v>
                </c:pt>
                <c:pt idx="4">
                  <c:v>Supplies</c:v>
                </c:pt>
                <c:pt idx="5">
                  <c:v>Other</c:v>
                </c:pt>
                <c:pt idx="6">
                  <c:v>Other exp-#1</c:v>
                </c:pt>
                <c:pt idx="7">
                  <c:v>Other exp-#2</c:v>
                </c:pt>
                <c:pt idx="8">
                  <c:v>Other exp-#3</c:v>
                </c:pt>
                <c:pt idx="9">
                  <c:v>Admin Fee, 10% Gross Revenue</c:v>
                </c:pt>
              </c:strCache>
            </c:strRef>
          </c:cat>
          <c:val>
            <c:numRef>
              <c:f>'Event Budget'!$E$9:$E$18</c:f>
              <c:numCache>
                <c:formatCode>#,##0.00</c:formatCode>
                <c:ptCount val="10"/>
                <c:pt idx="0">
                  <c:v>2000.0</c:v>
                </c:pt>
                <c:pt idx="1">
                  <c:v>875.0</c:v>
                </c:pt>
                <c:pt idx="2">
                  <c:v>1500.0</c:v>
                </c:pt>
                <c:pt idx="3">
                  <c:v>200.0</c:v>
                </c:pt>
                <c:pt idx="4">
                  <c:v>150.0</c:v>
                </c:pt>
                <c:pt idx="5">
                  <c:v>300.0</c:v>
                </c:pt>
                <c:pt idx="6">
                  <c:v>0.0</c:v>
                </c:pt>
                <c:pt idx="7">
                  <c:v>0.0</c:v>
                </c:pt>
                <c:pt idx="8">
                  <c:v>0.0</c:v>
                </c:pt>
                <c:pt idx="9">
                  <c:v>558.33</c:v>
                </c:pt>
              </c:numCache>
            </c:numRef>
          </c:val>
        </c:ser>
        <c:dLbls>
          <c:showLegendKey val="0"/>
          <c:showVal val="0"/>
          <c:showCatName val="1"/>
          <c:showSerName val="0"/>
          <c:showPercent val="1"/>
          <c:showBubbleSize val="0"/>
          <c:showLeaderLines val="0"/>
        </c:dLbls>
        <c:firstSliceAng val="354"/>
      </c:pieChart>
      <c:spPr>
        <a:noFill/>
        <a:ln>
          <a:noFill/>
        </a:ln>
        <a:effectLst/>
      </c:spPr>
    </c:plotArea>
    <c:plotVisOnly val="1"/>
    <c:dispBlanksAs val="gap"/>
    <c:showDLblsOverMax val="0"/>
  </c:chart>
  <c:spPr>
    <a:noFill/>
    <a:ln w="6350" cap="flat" cmpd="sng" algn="ctr">
      <a:noFill/>
      <a:prstDash val="solid"/>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312208</xdr:colOff>
      <xdr:row>20</xdr:row>
      <xdr:rowOff>0</xdr:rowOff>
    </xdr:from>
    <xdr:to>
      <xdr:col>7</xdr:col>
      <xdr:colOff>0</xdr:colOff>
      <xdr:row>45</xdr:row>
      <xdr:rowOff>10583</xdr:rowOff>
    </xdr:to>
    <xdr:graphicFrame macro="">
      <xdr:nvGraphicFramePr>
        <xdr:cNvPr id="4" name="WeddingBudgetSummary" descr="Pie chart showing category expenses as percentages" title="Wedding Budget Summary 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1" name="BudgetSummaryTable" displayName="BudgetSummaryTable" ref="C8:F19" totalsRowCount="1" totalsRowCellStyle="Total">
  <autoFilter ref="C8:F18"/>
  <tableColumns count="4">
    <tableColumn id="1" name="CATEGORY" totalsRowLabel="Total Expenses" totalsRowDxfId="80" dataCellStyle="Normal"/>
    <tableColumn id="2" name="ESTIMATED     " totalsRowFunction="sum" totalsRowDxfId="79" dataCellStyle="20% - Accent1"/>
    <tableColumn id="3" name="ACTUAL    " totalsRowFunction="sum" totalsRowDxfId="78" dataCellStyle="20% - Accent1"/>
    <tableColumn id="4" name="OVER/UNDER    " totalsRowFunction="sum" totalsRowDxfId="77" dataCellStyle="20% - Accent1">
      <calculatedColumnFormula>BudgetSummaryTable[[#This Row],[ESTIMATED     ]]-BudgetSummaryTable[[#This Row],[ACTUAL    ]]</calculatedColumnFormula>
    </tableColumn>
  </tableColumns>
  <tableStyleInfo name="Wedding Budget Summary" showFirstColumn="1" showLastColumn="0" showRowStripes="0" showColumnStripes="0"/>
  <extLst>
    <ext xmlns:x14="http://schemas.microsoft.com/office/spreadsheetml/2009/9/main" uri="{504A1905-F514-4f6f-8877-14C23A59335A}">
      <x14:table altText="Wedding Budget Summary table" altTextSummary="Table summarizing all category expenses"/>
    </ext>
  </extLst>
</table>
</file>

<file path=xl/tables/table10.xml><?xml version="1.0" encoding="utf-8"?>
<table xmlns="http://schemas.openxmlformats.org/spreadsheetml/2006/main" id="20" name="tblTravel" displayName="tblTravel" ref="B26:E30" totalsRowCount="1">
  <autoFilter ref="B26:E29">
    <filterColumn colId="0" hiddenButton="1"/>
    <filterColumn colId="1" hiddenButton="1"/>
    <filterColumn colId="2" hiddenButton="1"/>
    <filterColumn colId="3" hiddenButton="1"/>
  </autoFilter>
  <tableColumns count="4">
    <tableColumn id="1" name="CATEGORY" totalsRowLabel="Other exp #3 Total" dataDxfId="13" totalsRowDxfId="12"/>
    <tableColumn id="2" name="ESTIMATED" totalsRowFunction="sum" dataDxfId="11" totalsRowDxfId="10"/>
    <tableColumn id="3" name="ACTUAL" totalsRowFunction="sum" dataDxfId="9" totalsRowDxfId="8"/>
    <tableColumn id="4" name="OVER/UNDER" totalsRowFunction="sum" dataDxfId="7" totalsRowDxfId="6">
      <calculatedColumnFormula>'Other-1-2-3-Admin'!$C27-'Other-1-2-3-Admin'!$D27</calculatedColumnFormula>
    </tableColumn>
  </tableColumns>
  <tableStyleInfo name="Wedding Budget" showFirstColumn="0" showLastColumn="0" showRowStripes="1" showColumnStripes="0"/>
  <extLst>
    <ext xmlns:x14="http://schemas.microsoft.com/office/spreadsheetml/2009/9/main" uri="{504A1905-F514-4f6f-8877-14C23A59335A}">
      <x14:table altText="Travel/Transportation" altTextSummary="This section outlines the estimated and actual cost for travel and transportation such as parking, taxis, limousines, etc."/>
    </ext>
  </extLst>
</table>
</file>

<file path=xl/tables/table11.xml><?xml version="1.0" encoding="utf-8"?>
<table xmlns="http://schemas.openxmlformats.org/spreadsheetml/2006/main" id="21" name="tblOtherExp" displayName="tblOtherExp" ref="B33:E36" totalsRowCount="1">
  <autoFilter ref="B33:E35">
    <filterColumn colId="0" hiddenButton="1"/>
    <filterColumn colId="1" hiddenButton="1"/>
    <filterColumn colId="2" hiddenButton="1"/>
    <filterColumn colId="3" hiddenButton="1"/>
  </autoFilter>
  <tableColumns count="4">
    <tableColumn id="1" name="CATEGORY" totalsRowLabel="Admin Fee Total" dataDxfId="5" totalsRowDxfId="4"/>
    <tableColumn id="2" name="ESTIMATED" totalsRowFunction="sum" dataDxfId="3" totalsRowDxfId="2"/>
    <tableColumn id="3" name="ACTUAL" totalsRowFunction="sum" totalsRowDxfId="1"/>
    <tableColumn id="4" name="OVER/UNDER" totalsRowFunction="sum" totalsRowDxfId="0">
      <calculatedColumnFormula>'Other-1-2-3-Admin'!$C34-'Other-1-2-3-Admin'!$D34</calculatedColumnFormula>
    </tableColumn>
  </tableColumns>
  <tableStyleInfo name="Wedding Budget" showFirstColumn="0" showLastColumn="0" showRowStripes="1" showColumnStripes="0"/>
  <extLst>
    <ext xmlns:x14="http://schemas.microsoft.com/office/spreadsheetml/2009/9/main" uri="{504A1905-F514-4f6f-8877-14C23A59335A}">
      <x14:table altText="Other Expenses" altTextSummary="This section outlines the estimated and actual cost for other expenses not already outlined in this workbook. Expenses include but are not limited to the ceremony site, rehearsal dinner, brunches, etc."/>
    </ext>
  </extLst>
</table>
</file>

<file path=xl/tables/table2.xml><?xml version="1.0" encoding="utf-8"?>
<table xmlns="http://schemas.openxmlformats.org/spreadsheetml/2006/main" id="12" name="tblApparel" displayName="tblApparel" ref="B2:E8" totalsRowCount="1">
  <autoFilter ref="B2:E7">
    <filterColumn colId="0" hiddenButton="1"/>
    <filterColumn colId="1" hiddenButton="1"/>
    <filterColumn colId="2" hiddenButton="1"/>
    <filterColumn colId="3" hiddenButton="1"/>
  </autoFilter>
  <tableColumns count="4">
    <tableColumn id="1" name="CATEGORY" totalsRowLabel="Lodging Total" dataDxfId="76" totalsRowDxfId="75"/>
    <tableColumn id="2" name="ESTIMATED" totalsRowFunction="sum" dataDxfId="74" totalsRowDxfId="73" dataCellStyle="Comma"/>
    <tableColumn id="3" name="ACTUAL" totalsRowFunction="sum" dataDxfId="72" totalsRowDxfId="71" dataCellStyle="Comma"/>
    <tableColumn id="4" name="OVER/UNDER" totalsRowFunction="sum" dataDxfId="70" totalsRowDxfId="69" dataCellStyle="Comma">
      <calculatedColumnFormula>'Lodging-Meals-Ent-Transp-Supp'!$C3-'Lodging-Meals-Ent-Transp-Supp'!$D3</calculatedColumnFormula>
    </tableColumn>
  </tableColumns>
  <tableStyleInfo name="Wedding Budget" showFirstColumn="0" showLastColumn="0" showRowStripes="1" showColumnStripes="0"/>
  <extLst>
    <ext xmlns:x14="http://schemas.microsoft.com/office/spreadsheetml/2009/9/main" uri="{504A1905-F514-4f6f-8877-14C23A59335A}">
      <x14:table altText="Apparel" altTextSummary="This section outlines the estimated and actual cost for various apparel items desired for the wedding for both parties invovled."/>
    </ext>
  </extLst>
</table>
</file>

<file path=xl/tables/table3.xml><?xml version="1.0" encoding="utf-8"?>
<table xmlns="http://schemas.openxmlformats.org/spreadsheetml/2006/main" id="13" name="tblReception" displayName="tblReception" ref="B11:E20" totalsRowCount="1">
  <autoFilter ref="B11:E19">
    <filterColumn colId="0" hiddenButton="1"/>
    <filterColumn colId="1" hiddenButton="1"/>
    <filterColumn colId="2" hiddenButton="1"/>
    <filterColumn colId="3" hiddenButton="1"/>
  </autoFilter>
  <tableColumns count="4">
    <tableColumn id="1" name="CATEGORY" totalsRowLabel="Meals Total" dataDxfId="68" totalsRowDxfId="67"/>
    <tableColumn id="2" name="ESTIMATED" totalsRowFunction="sum" dataDxfId="66" totalsRowDxfId="65" dataCellStyle="Comma"/>
    <tableColumn id="3" name="ACTUAL" totalsRowFunction="sum" dataDxfId="64" totalsRowDxfId="63" dataCellStyle="Comma"/>
    <tableColumn id="4" name="OVER/UNDER" totalsRowFunction="sum" dataDxfId="62" totalsRowDxfId="61" dataCellStyle="Comma">
      <calculatedColumnFormula>'Lodging-Meals-Ent-Transp-Supp'!$C12-'Lodging-Meals-Ent-Transp-Supp'!$D12</calculatedColumnFormula>
    </tableColumn>
  </tableColumns>
  <tableStyleInfo name="Wedding Budget" showFirstColumn="0" showLastColumn="0" showRowStripes="1" showColumnStripes="0"/>
  <extLst>
    <ext xmlns:x14="http://schemas.microsoft.com/office/spreadsheetml/2009/9/main" uri="{504A1905-F514-4f6f-8877-14C23A59335A}">
      <x14:table altText="Reception" altTextSummary="This section outlines the estimated and actual cost for the reception and includes room or hall fees, tables, chairs, linens, cake, staff, food, and gratuity. "/>
    </ext>
  </extLst>
</table>
</file>

<file path=xl/tables/table4.xml><?xml version="1.0" encoding="utf-8"?>
<table xmlns="http://schemas.openxmlformats.org/spreadsheetml/2006/main" id="14" name="tblMusic" displayName="tblMusic" ref="B24:E28" totalsRowCount="1">
  <autoFilter ref="B24:E27">
    <filterColumn colId="0" hiddenButton="1"/>
    <filterColumn colId="1" hiddenButton="1"/>
    <filterColumn colId="2" hiddenButton="1"/>
    <filterColumn colId="3" hiddenButton="1"/>
  </autoFilter>
  <tableColumns count="4">
    <tableColumn id="1" name="CATEGORY" totalsRowLabel="Entertainment, Guide Svcs Total" dataDxfId="60" totalsRowDxfId="59"/>
    <tableColumn id="2" name="ESTIMATED" totalsRowFunction="sum" dataDxfId="58" totalsRowDxfId="57" dataCellStyle="Comma"/>
    <tableColumn id="3" name="ACTUAL" totalsRowFunction="sum" dataDxfId="56" totalsRowDxfId="55" dataCellStyle="Comma"/>
    <tableColumn id="4" name="OVER/UNDER" totalsRowFunction="sum" dataDxfId="54" totalsRowDxfId="53" dataCellStyle="Comma">
      <calculatedColumnFormula>'Lodging-Meals-Ent-Transp-Supp'!$C25-'Lodging-Meals-Ent-Transp-Supp'!$D25</calculatedColumnFormula>
    </tableColumn>
  </tableColumns>
  <tableStyleInfo name="Wedding Budget" showFirstColumn="0" showLastColumn="0" showRowStripes="1" showColumnStripes="0"/>
  <extLst>
    <ext xmlns:x14="http://schemas.microsoft.com/office/spreadsheetml/2009/9/main" uri="{504A1905-F514-4f6f-8877-14C23A59335A}">
      <x14:table altText="Music/Entertainment" altTextSummary="This section outlines the estimated and actual cost for music and entertainment."/>
    </ext>
  </extLst>
</table>
</file>

<file path=xl/tables/table5.xml><?xml version="1.0" encoding="utf-8"?>
<table xmlns="http://schemas.openxmlformats.org/spreadsheetml/2006/main" id="15" name="tblPrinting" displayName="tblPrinting" ref="B31:E37" totalsRowCount="1">
  <autoFilter ref="B31:E36"/>
  <tableColumns count="4">
    <tableColumn id="1" name="CATEGORY" totalsRowLabel="Transportation Total" dataDxfId="52" totalsRowDxfId="51"/>
    <tableColumn id="2" name="ESTIMATED" totalsRowFunction="sum" dataDxfId="50" totalsRowDxfId="49" dataCellStyle="Comma"/>
    <tableColumn id="3" name="ACTUAL" totalsRowFunction="sum" dataDxfId="48" totalsRowDxfId="47" dataCellStyle="Comma"/>
    <tableColumn id="4" name="OVER/UNDER" totalsRowFunction="sum" dataDxfId="46" totalsRowDxfId="45" dataCellStyle="Comma">
      <calculatedColumnFormula>'Lodging-Meals-Ent-Transp-Supp'!$C32-'Lodging-Meals-Ent-Transp-Supp'!$D32</calculatedColumnFormula>
    </tableColumn>
  </tableColumns>
  <tableStyleInfo name="Wedding Budget" showFirstColumn="0" showLastColumn="0" showRowStripes="1" showColumnStripes="0"/>
  <extLst>
    <ext xmlns:x14="http://schemas.microsoft.com/office/spreadsheetml/2009/9/main" uri="{504A1905-F514-4f6f-8877-14C23A59335A}">
      <x14:table altText="Printing/Stationary" altTextSummary="This section outlines the estimated and actual cost for printing and stationary such as the invitations, announcements, thank-you cards and guest book."/>
    </ext>
  </extLst>
</table>
</file>

<file path=xl/tables/table6.xml><?xml version="1.0" encoding="utf-8"?>
<table xmlns="http://schemas.openxmlformats.org/spreadsheetml/2006/main" id="16" name="tblPhotography" displayName="tblPhotography" ref="B40:E45" totalsRowCount="1">
  <autoFilter ref="B40:E44">
    <filterColumn colId="0" hiddenButton="1"/>
    <filterColumn colId="1" hiddenButton="1"/>
    <filterColumn colId="2" hiddenButton="1"/>
    <filterColumn colId="3" hiddenButton="1"/>
  </autoFilter>
  <tableColumns count="4">
    <tableColumn id="1" name="CATEGORY" totalsRowLabel="Supplies Total" dataDxfId="44" totalsRowDxfId="43"/>
    <tableColumn id="2" name="ESTIMATED" totalsRowFunction="sum" dataDxfId="42" totalsRowDxfId="41" dataCellStyle="Comma"/>
    <tableColumn id="3" name="ACTUAL" totalsRowFunction="sum" dataDxfId="40" totalsRowDxfId="39" dataCellStyle="Comma"/>
    <tableColumn id="4" name="OVER/UNDER" totalsRowFunction="sum" dataDxfId="38" totalsRowDxfId="37" dataCellStyle="Comma">
      <calculatedColumnFormula>'Lodging-Meals-Ent-Transp-Supp'!$C41-'Lodging-Meals-Ent-Transp-Supp'!$D41</calculatedColumnFormula>
    </tableColumn>
  </tableColumns>
  <tableStyleInfo name="Wedding Budget" showFirstColumn="0" showLastColumn="0" showRowStripes="1" showColumnStripes="0"/>
  <extLst>
    <ext xmlns:x14="http://schemas.microsoft.com/office/spreadsheetml/2009/9/main" uri="{504A1905-F514-4f6f-8877-14C23A59335A}">
      <x14:table altText="Photography" altTextSummary="This section outlines the estimated and actual cost for photography, including videography for the event."/>
    </ext>
  </extLst>
</table>
</file>

<file path=xl/tables/table7.xml><?xml version="1.0" encoding="utf-8"?>
<table xmlns="http://schemas.openxmlformats.org/spreadsheetml/2006/main" id="17" name="tblDecorations" displayName="tblDecorations" ref="B2:E8" totalsRowCount="1">
  <autoFilter ref="B2:E7">
    <filterColumn colId="0" hiddenButton="1"/>
    <filterColumn colId="1" hiddenButton="1"/>
    <filterColumn colId="2" hiddenButton="1"/>
    <filterColumn colId="3" hiddenButton="1"/>
  </autoFilter>
  <tableColumns count="4">
    <tableColumn id="1" name="CATEGORY" totalsRowLabel="Other Total" dataDxfId="36" totalsRowDxfId="35"/>
    <tableColumn id="2" name="ESTIMATED" totalsRowFunction="sum" dataDxfId="34" totalsRowDxfId="33"/>
    <tableColumn id="3" name="ACTUAL" totalsRowFunction="sum" dataDxfId="32" totalsRowDxfId="31"/>
    <tableColumn id="4" name="OVER/UNDER" totalsRowFunction="sum" totalsRowDxfId="30">
      <calculatedColumnFormula>'Other-1-2-3-Admin'!$C3-'Other-1-2-3-Admin'!$D3</calculatedColumnFormula>
    </tableColumn>
  </tableColumns>
  <tableStyleInfo name="Wedding Budget" showFirstColumn="0" showLastColumn="0" showRowStripes="1" showColumnStripes="0"/>
  <extLst>
    <ext xmlns:x14="http://schemas.microsoft.com/office/spreadsheetml/2009/9/main" uri="{504A1905-F514-4f6f-8877-14C23A59335A}">
      <x14:table altText="Decorations" altTextSummary="This section outlines the estimated and actual cost for Decorations, such as lighting, candles, center pieces and balloons."/>
    </ext>
  </extLst>
</table>
</file>

<file path=xl/tables/table8.xml><?xml version="1.0" encoding="utf-8"?>
<table xmlns="http://schemas.openxmlformats.org/spreadsheetml/2006/main" id="18" name="tblFlowers" displayName="tblFlowers" ref="B12:E16" totalsRowCount="1">
  <autoFilter ref="B12:E15">
    <filterColumn colId="0" hiddenButton="1"/>
    <filterColumn colId="1" hiddenButton="1"/>
    <filterColumn colId="2" hiddenButton="1"/>
    <filterColumn colId="3" hiddenButton="1"/>
  </autoFilter>
  <tableColumns count="4">
    <tableColumn id="1" name="CATEGORY" totalsRowLabel="Other exp #1 Total" dataDxfId="29" totalsRowDxfId="28"/>
    <tableColumn id="2" name="ESTIMATED" totalsRowFunction="sum" dataDxfId="27" totalsRowDxfId="26"/>
    <tableColumn id="3" name="ACTUAL" totalsRowFunction="sum" dataDxfId="25" totalsRowDxfId="24"/>
    <tableColumn id="4" name="OVER/UNDER" totalsRowFunction="sum" dataDxfId="23" totalsRowDxfId="22">
      <calculatedColumnFormula>'Other-1-2-3-Admin'!$C13-'Other-1-2-3-Admin'!$D13</calculatedColumnFormula>
    </tableColumn>
  </tableColumns>
  <tableStyleInfo name="Wedding Budget" showFirstColumn="0" showLastColumn="0" showRowStripes="1" showColumnStripes="0"/>
  <extLst>
    <ext xmlns:x14="http://schemas.microsoft.com/office/spreadsheetml/2009/9/main" uri="{504A1905-F514-4f6f-8877-14C23A59335A}">
      <x14:table altText="Flowers" altTextSummary="This section outlines the estimated and actual cost for the flowers such as bouquets and corsages."/>
    </ext>
  </extLst>
</table>
</file>

<file path=xl/tables/table9.xml><?xml version="1.0" encoding="utf-8"?>
<table xmlns="http://schemas.openxmlformats.org/spreadsheetml/2006/main" id="19" name="tblGifts" displayName="tblGifts" ref="B19:E23" totalsRowCount="1">
  <autoFilter ref="B19:E22">
    <filterColumn colId="0" hiddenButton="1"/>
    <filterColumn colId="1" hiddenButton="1"/>
    <filterColumn colId="2" hiddenButton="1"/>
    <filterColumn colId="3" hiddenButton="1"/>
  </autoFilter>
  <tableColumns count="4">
    <tableColumn id="1" name="CATEGORY" totalsRowLabel="Other exp #2 Total" dataDxfId="21" totalsRowDxfId="20"/>
    <tableColumn id="2" name="ESTIMATED" totalsRowFunction="sum" dataDxfId="19" totalsRowDxfId="18"/>
    <tableColumn id="3" name="ACTUAL" totalsRowFunction="sum" dataDxfId="17" totalsRowDxfId="16"/>
    <tableColumn id="4" name="OVER/UNDER" totalsRowFunction="sum" dataDxfId="15" totalsRowDxfId="14">
      <calculatedColumnFormula>'Other-1-2-3-Admin'!$C20-'Other-1-2-3-Admin'!$D20</calculatedColumnFormula>
    </tableColumn>
  </tableColumns>
  <tableStyleInfo name="Wedding Budget" showFirstColumn="0" showLastColumn="0" showRowStripes="1" showColumnStripes="0"/>
  <extLst>
    <ext xmlns:x14="http://schemas.microsoft.com/office/spreadsheetml/2009/9/main" uri="{504A1905-F514-4f6f-8877-14C23A59335A}">
      <x14:table altText="Gifts" altTextSummary="This section outlines the estimated and actual cost for gifts for the attendants, parents, spouse-to-be, and other recipients."/>
    </ext>
  </extLst>
</table>
</file>

<file path=xl/theme/theme1.xml><?xml version="1.0" encoding="utf-8"?>
<a:theme xmlns:a="http://schemas.openxmlformats.org/drawingml/2006/main" name="Wedding">
  <a:themeElements>
    <a:clrScheme name="Wedding">
      <a:dk1>
        <a:sysClr val="windowText" lastClr="000000"/>
      </a:dk1>
      <a:lt1>
        <a:sysClr val="window" lastClr="FFFFFF"/>
      </a:lt1>
      <a:dk2>
        <a:srgbClr val="142836"/>
      </a:dk2>
      <a:lt2>
        <a:srgbClr val="F0F0F0"/>
      </a:lt2>
      <a:accent1>
        <a:srgbClr val="72CD9F"/>
      </a:accent1>
      <a:accent2>
        <a:srgbClr val="B6CA72"/>
      </a:accent2>
      <a:accent3>
        <a:srgbClr val="CEA273"/>
      </a:accent3>
      <a:accent4>
        <a:srgbClr val="F5A54C"/>
      </a:accent4>
      <a:accent5>
        <a:srgbClr val="CDAFDF"/>
      </a:accent5>
      <a:accent6>
        <a:srgbClr val="DB6D78"/>
      </a:accent6>
      <a:hlink>
        <a:srgbClr val="739BD4"/>
      </a:hlink>
      <a:folHlink>
        <a:srgbClr val="CDAFDF"/>
      </a:folHlink>
    </a:clrScheme>
    <a:fontScheme name="Cambria">
      <a:majorFont>
        <a:latin typeface="Cambria" panose="02040503050406030204"/>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panose="02040503050406030204"/>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4" Type="http://schemas.openxmlformats.org/officeDocument/2006/relationships/table" Target="../tables/table4.xml"/><Relationship Id="rId5" Type="http://schemas.openxmlformats.org/officeDocument/2006/relationships/table" Target="../tables/table5.xml"/><Relationship Id="rId6" Type="http://schemas.openxmlformats.org/officeDocument/2006/relationships/table" Target="../tables/table6.xml"/><Relationship Id="rId1" Type="http://schemas.openxmlformats.org/officeDocument/2006/relationships/printerSettings" Target="../printerSettings/printerSettings2.bin"/><Relationship Id="rId2"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4" Type="http://schemas.openxmlformats.org/officeDocument/2006/relationships/table" Target="../tables/table9.xml"/><Relationship Id="rId5" Type="http://schemas.openxmlformats.org/officeDocument/2006/relationships/table" Target="../tables/table10.xml"/><Relationship Id="rId6" Type="http://schemas.openxmlformats.org/officeDocument/2006/relationships/table" Target="../tables/table11.xml"/><Relationship Id="rId1" Type="http://schemas.openxmlformats.org/officeDocument/2006/relationships/printerSettings" Target="../printerSettings/printerSettings3.bin"/><Relationship Id="rId2"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pageSetUpPr autoPageBreaks="0" fitToPage="1"/>
  </sheetPr>
  <dimension ref="B1:J46"/>
  <sheetViews>
    <sheetView showGridLines="0" tabSelected="1" zoomScaleSheetLayoutView="50" workbookViewId="0">
      <selection activeCell="J21" sqref="J21"/>
    </sheetView>
  </sheetViews>
  <sheetFormatPr baseColWidth="10" defaultColWidth="8.83203125" defaultRowHeight="13" x14ac:dyDescent="0.15"/>
  <cols>
    <col min="1" max="2" width="4.6640625" style="1" customWidth="1"/>
    <col min="3" max="3" width="32.1640625" style="1" customWidth="1"/>
    <col min="4" max="6" width="19.6640625" style="4" customWidth="1"/>
    <col min="7" max="7" width="4.6640625" style="4" customWidth="1"/>
    <col min="8" max="8" width="4.6640625" style="1" customWidth="1"/>
    <col min="9" max="9" width="3.5" style="1" customWidth="1"/>
    <col min="10" max="16384" width="8.83203125" style="1"/>
  </cols>
  <sheetData>
    <row r="1" spans="2:10" s="3" customFormat="1" ht="21.75" customHeight="1" x14ac:dyDescent="0.2">
      <c r="B1" s="14"/>
      <c r="C1" s="15" t="s">
        <v>56</v>
      </c>
      <c r="D1" s="57" t="s">
        <v>59</v>
      </c>
      <c r="E1" s="58"/>
      <c r="F1" s="14"/>
      <c r="G1" s="14"/>
    </row>
    <row r="2" spans="2:10" s="3" customFormat="1" ht="21.75" customHeight="1" x14ac:dyDescent="0.2">
      <c r="B2" s="14"/>
      <c r="C2" s="15" t="s">
        <v>58</v>
      </c>
      <c r="D2" s="57" t="s">
        <v>60</v>
      </c>
      <c r="E2" s="58"/>
      <c r="F2" s="14"/>
      <c r="G2" s="14"/>
    </row>
    <row r="3" spans="2:10" s="3" customFormat="1" ht="21.75" customHeight="1" x14ac:dyDescent="0.2">
      <c r="B3" s="14"/>
      <c r="C3" s="15" t="s">
        <v>9</v>
      </c>
      <c r="D3" s="13"/>
      <c r="E3" s="14"/>
      <c r="F3" s="14"/>
      <c r="G3" s="14"/>
    </row>
    <row r="4" spans="2:10" ht="30.75" customHeight="1" x14ac:dyDescent="0.2">
      <c r="B4" s="12"/>
      <c r="C4" s="59">
        <v>43159</v>
      </c>
      <c r="D4" s="24" t="s">
        <v>2</v>
      </c>
      <c r="E4" s="25">
        <f ca="1">C4-TODAY()</f>
        <v>104</v>
      </c>
      <c r="F4" s="16"/>
      <c r="G4" s="17"/>
    </row>
    <row r="5" spans="2:10" s="2" customFormat="1" ht="14.25" customHeight="1" x14ac:dyDescent="0.15">
      <c r="B5" s="11"/>
      <c r="C5" s="70" t="s">
        <v>35</v>
      </c>
      <c r="D5" s="70"/>
      <c r="E5" s="70"/>
      <c r="F5" s="70"/>
      <c r="G5" s="10"/>
    </row>
    <row r="6" spans="2:10" s="2" customFormat="1" ht="14.25" customHeight="1" x14ac:dyDescent="0.15">
      <c r="B6" s="11"/>
      <c r="C6" s="70"/>
      <c r="D6" s="70"/>
      <c r="E6" s="70"/>
      <c r="F6" s="70"/>
      <c r="G6" s="10"/>
    </row>
    <row r="7" spans="2:10" s="2" customFormat="1" ht="37.5" customHeight="1" x14ac:dyDescent="0.15">
      <c r="B7" s="11"/>
      <c r="C7" s="70"/>
      <c r="D7" s="70"/>
      <c r="E7" s="70"/>
      <c r="F7" s="70"/>
      <c r="G7" s="10"/>
    </row>
    <row r="8" spans="2:10" s="2" customFormat="1" ht="15" customHeight="1" x14ac:dyDescent="0.15">
      <c r="B8" s="11"/>
      <c r="C8" s="43" t="s">
        <v>4</v>
      </c>
      <c r="D8" s="52" t="s">
        <v>25</v>
      </c>
      <c r="E8" s="52" t="s">
        <v>23</v>
      </c>
      <c r="F8" s="52" t="s">
        <v>24</v>
      </c>
      <c r="G8" s="18"/>
    </row>
    <row r="9" spans="2:10" s="2" customFormat="1" ht="15" customHeight="1" x14ac:dyDescent="0.15">
      <c r="B9" s="11"/>
      <c r="C9" t="s">
        <v>10</v>
      </c>
      <c r="D9" s="38">
        <f>Apparel_Total_est</f>
        <v>2000</v>
      </c>
      <c r="E9" s="38">
        <f>Apparel_Total_act</f>
        <v>2000</v>
      </c>
      <c r="F9" s="38">
        <f>BudgetSummaryTable[[#This Row],[ESTIMATED     ]]-BudgetSummaryTable[[#This Row],[ACTUAL    ]]</f>
        <v>0</v>
      </c>
      <c r="G9" s="19"/>
      <c r="I9" t="s">
        <v>68</v>
      </c>
      <c r="J9" s="56"/>
    </row>
    <row r="10" spans="2:10" ht="15" customHeight="1" x14ac:dyDescent="0.15">
      <c r="B10" s="9"/>
      <c r="C10" t="s">
        <v>16</v>
      </c>
      <c r="D10" s="38">
        <f>Reception_Total_est</f>
        <v>875</v>
      </c>
      <c r="E10" s="38">
        <f>Reception_Total_act</f>
        <v>875</v>
      </c>
      <c r="F10" s="38">
        <f>BudgetSummaryTable[[#This Row],[ESTIMATED     ]]-BudgetSummaryTable[[#This Row],[ACTUAL    ]]</f>
        <v>0</v>
      </c>
      <c r="G10" s="19"/>
      <c r="J10" s="1" t="s">
        <v>69</v>
      </c>
    </row>
    <row r="11" spans="2:10" ht="15" customHeight="1" x14ac:dyDescent="0.15">
      <c r="B11" s="9"/>
      <c r="C11" t="s">
        <v>55</v>
      </c>
      <c r="D11" s="38">
        <f>Music_Entertainment_Total_est</f>
        <v>1500</v>
      </c>
      <c r="E11" s="38">
        <f>Music_Entertainment_Total_act</f>
        <v>1500</v>
      </c>
      <c r="F11" s="38">
        <f>BudgetSummaryTable[[#This Row],[ESTIMATED     ]]-BudgetSummaryTable[[#This Row],[ACTUAL    ]]</f>
        <v>0</v>
      </c>
      <c r="G11" s="19"/>
      <c r="I11" t="s">
        <v>70</v>
      </c>
      <c r="J11"/>
    </row>
    <row r="12" spans="2:10" ht="15" customHeight="1" x14ac:dyDescent="0.15">
      <c r="B12" s="9"/>
      <c r="C12" t="s">
        <v>26</v>
      </c>
      <c r="D12" s="38">
        <f>Printing__Stationery_Total_est</f>
        <v>200</v>
      </c>
      <c r="E12" s="38">
        <f>Printing__Stationery_Total_act</f>
        <v>200</v>
      </c>
      <c r="F12" s="38">
        <f>BudgetSummaryTable[[#This Row],[ESTIMATED     ]]-BudgetSummaryTable[[#This Row],[ACTUAL    ]]</f>
        <v>0</v>
      </c>
      <c r="G12" s="19"/>
      <c r="I12" t="s">
        <v>66</v>
      </c>
      <c r="J12"/>
    </row>
    <row r="13" spans="2:10" ht="15" customHeight="1" x14ac:dyDescent="0.15">
      <c r="B13" s="9"/>
      <c r="C13" t="s">
        <v>30</v>
      </c>
      <c r="D13" s="38">
        <f>Photography_Total_est</f>
        <v>150</v>
      </c>
      <c r="E13" s="38">
        <f>Photography_Total_act</f>
        <v>150</v>
      </c>
      <c r="F13" s="38">
        <f>BudgetSummaryTable[[#This Row],[ESTIMATED     ]]-BudgetSummaryTable[[#This Row],[ACTUAL    ]]</f>
        <v>0</v>
      </c>
      <c r="G13" s="19"/>
      <c r="I13" t="s">
        <v>63</v>
      </c>
      <c r="J13"/>
    </row>
    <row r="14" spans="2:10" ht="15" customHeight="1" x14ac:dyDescent="0.15">
      <c r="B14" s="9"/>
      <c r="C14" t="s">
        <v>3</v>
      </c>
      <c r="D14" s="38">
        <f>Decorations_Total_est</f>
        <v>300</v>
      </c>
      <c r="E14" s="38">
        <f>Decorations_Total_act</f>
        <v>300</v>
      </c>
      <c r="F14" s="38">
        <f>BudgetSummaryTable[[#This Row],[ESTIMATED     ]]-BudgetSummaryTable[[#This Row],[ACTUAL    ]]</f>
        <v>0</v>
      </c>
      <c r="G14" s="19"/>
      <c r="I14"/>
      <c r="J14" t="s">
        <v>61</v>
      </c>
    </row>
    <row r="15" spans="2:10" ht="15" customHeight="1" x14ac:dyDescent="0.15">
      <c r="B15" s="9"/>
      <c r="C15" t="s">
        <v>48</v>
      </c>
      <c r="D15" s="38">
        <f>Flowers_Total_est</f>
        <v>0</v>
      </c>
      <c r="E15" s="38">
        <f>Flowers_Total_act</f>
        <v>0</v>
      </c>
      <c r="F15" s="38">
        <f>BudgetSummaryTable[[#This Row],[ESTIMATED     ]]-BudgetSummaryTable[[#This Row],[ACTUAL    ]]</f>
        <v>0</v>
      </c>
      <c r="G15" s="19"/>
      <c r="I15"/>
      <c r="J15" t="s">
        <v>62</v>
      </c>
    </row>
    <row r="16" spans="2:10" ht="15" customHeight="1" x14ac:dyDescent="0.15">
      <c r="B16" s="9"/>
      <c r="C16" t="s">
        <v>49</v>
      </c>
      <c r="D16" s="38">
        <f>Gifts_Total_est</f>
        <v>0</v>
      </c>
      <c r="E16" s="38">
        <f>Gifts_Total_act</f>
        <v>0</v>
      </c>
      <c r="F16" s="38">
        <f>BudgetSummaryTable[[#This Row],[ESTIMATED     ]]-BudgetSummaryTable[[#This Row],[ACTUAL    ]]</f>
        <v>0</v>
      </c>
      <c r="G16" s="19"/>
      <c r="I16"/>
      <c r="J16" t="s">
        <v>65</v>
      </c>
    </row>
    <row r="17" spans="2:10" ht="15" customHeight="1" x14ac:dyDescent="0.15">
      <c r="B17" s="9"/>
      <c r="C17" t="s">
        <v>50</v>
      </c>
      <c r="D17" s="38">
        <f>Travel_Transportation_Total_est</f>
        <v>0</v>
      </c>
      <c r="E17" s="38">
        <f>Travel_Transportation_Total_act</f>
        <v>0</v>
      </c>
      <c r="F17" s="38">
        <f>BudgetSummaryTable[[#This Row],[ESTIMATED     ]]-BudgetSummaryTable[[#This Row],[ACTUAL    ]]</f>
        <v>0</v>
      </c>
      <c r="G17" s="19"/>
      <c r="I17"/>
      <c r="J17" t="s">
        <v>64</v>
      </c>
    </row>
    <row r="18" spans="2:10" ht="15" customHeight="1" x14ac:dyDescent="0.15">
      <c r="B18" s="9"/>
      <c r="C18" t="s">
        <v>41</v>
      </c>
      <c r="D18" s="38">
        <f>Other_Expenses_Total_est</f>
        <v>558.33000000000004</v>
      </c>
      <c r="E18" s="38">
        <f>Other_Expenses_Total_act</f>
        <v>558.33000000000004</v>
      </c>
      <c r="F18" s="38">
        <f>BudgetSummaryTable[[#This Row],[ESTIMATED     ]]-BudgetSummaryTable[[#This Row],[ACTUAL    ]]</f>
        <v>0</v>
      </c>
      <c r="G18" s="21"/>
    </row>
    <row r="19" spans="2:10" ht="15" customHeight="1" x14ac:dyDescent="0.15">
      <c r="B19" s="9"/>
      <c r="C19" s="35" t="s">
        <v>1</v>
      </c>
      <c r="D19" s="36">
        <f>SUBTOTAL(109,BudgetSummaryTable[[ESTIMATED     ]])</f>
        <v>5583.33</v>
      </c>
      <c r="E19" s="37">
        <f>SUBTOTAL(109,BudgetSummaryTable[[ACTUAL    ]])</f>
        <v>5583.33</v>
      </c>
      <c r="F19" s="37">
        <f>SUBTOTAL(109,BudgetSummaryTable[OVER/UNDER    ])</f>
        <v>0</v>
      </c>
      <c r="G19" s="22"/>
    </row>
    <row r="20" spans="2:10" ht="15" customHeight="1" x14ac:dyDescent="0.15">
      <c r="B20" s="9"/>
      <c r="C20" s="9"/>
      <c r="D20" s="9"/>
      <c r="E20" s="9"/>
      <c r="F20" s="9"/>
      <c r="G20" s="22"/>
    </row>
    <row r="21" spans="2:10" ht="15" customHeight="1" x14ac:dyDescent="0.15">
      <c r="B21" s="9"/>
      <c r="C21" s="9"/>
      <c r="D21" s="10"/>
      <c r="E21" s="10"/>
      <c r="F21" s="10"/>
      <c r="G21" s="10"/>
    </row>
    <row r="22" spans="2:10" ht="15" customHeight="1" x14ac:dyDescent="0.15">
      <c r="B22" s="9"/>
      <c r="C22" s="9"/>
      <c r="D22" s="10"/>
      <c r="E22" s="10"/>
      <c r="F22" s="10"/>
      <c r="G22" s="10"/>
    </row>
    <row r="23" spans="2:10" ht="15" customHeight="1" x14ac:dyDescent="0.15">
      <c r="B23" s="9"/>
      <c r="C23" s="9"/>
      <c r="D23" s="10"/>
      <c r="E23" s="10"/>
      <c r="F23" s="10"/>
      <c r="G23" s="10"/>
    </row>
    <row r="24" spans="2:10" ht="15" customHeight="1" x14ac:dyDescent="0.15">
      <c r="B24" s="9"/>
      <c r="C24" s="9"/>
      <c r="D24" s="10"/>
      <c r="E24" s="10"/>
      <c r="F24" s="10"/>
      <c r="G24" s="10"/>
    </row>
    <row r="25" spans="2:10" ht="15" customHeight="1" x14ac:dyDescent="0.15">
      <c r="B25" s="9"/>
      <c r="C25" s="9"/>
      <c r="D25" s="10"/>
      <c r="E25" s="10"/>
      <c r="F25" s="10"/>
      <c r="G25" s="10"/>
    </row>
    <row r="26" spans="2:10" ht="15" customHeight="1" x14ac:dyDescent="0.15">
      <c r="B26" s="9"/>
      <c r="C26" s="9"/>
      <c r="D26" s="10"/>
      <c r="E26" s="10"/>
      <c r="F26" s="10"/>
      <c r="G26" s="10"/>
    </row>
    <row r="27" spans="2:10" ht="15" customHeight="1" x14ac:dyDescent="0.15">
      <c r="B27" s="9"/>
      <c r="C27" s="9"/>
      <c r="D27" s="10"/>
      <c r="E27" s="10"/>
      <c r="F27" s="10"/>
      <c r="G27" s="10"/>
    </row>
    <row r="28" spans="2:10" ht="15" customHeight="1" x14ac:dyDescent="0.15">
      <c r="B28" s="9"/>
      <c r="C28" s="9"/>
      <c r="D28" s="10"/>
      <c r="E28" s="10"/>
      <c r="F28" s="10"/>
      <c r="G28" s="10"/>
    </row>
    <row r="29" spans="2:10" ht="15" customHeight="1" x14ac:dyDescent="0.15">
      <c r="B29" s="9"/>
      <c r="C29" s="23"/>
      <c r="D29" s="23"/>
      <c r="E29" s="23"/>
      <c r="F29" s="23"/>
      <c r="G29" s="20"/>
    </row>
    <row r="30" spans="2:10" ht="15" customHeight="1" x14ac:dyDescent="0.15">
      <c r="B30" s="9"/>
      <c r="C30" s="9"/>
      <c r="D30" s="10"/>
      <c r="E30" s="10"/>
      <c r="F30" s="10"/>
      <c r="G30" s="10"/>
    </row>
    <row r="31" spans="2:10" ht="15" customHeight="1" x14ac:dyDescent="0.15">
      <c r="B31" s="9"/>
      <c r="C31" s="9"/>
      <c r="D31" s="10"/>
      <c r="E31" s="10"/>
      <c r="F31" s="10"/>
      <c r="G31" s="10"/>
    </row>
    <row r="32" spans="2:10" ht="15" customHeight="1" x14ac:dyDescent="0.15">
      <c r="B32" s="9"/>
      <c r="C32" s="9"/>
      <c r="D32" s="10"/>
      <c r="E32" s="10"/>
      <c r="F32" s="10"/>
      <c r="G32" s="10"/>
    </row>
    <row r="33" spans="2:7" ht="15" customHeight="1" x14ac:dyDescent="0.15">
      <c r="B33" s="9"/>
      <c r="C33" s="9"/>
      <c r="D33" s="10"/>
      <c r="E33" s="10"/>
      <c r="F33" s="10"/>
      <c r="G33" s="10"/>
    </row>
    <row r="34" spans="2:7" ht="15" customHeight="1" x14ac:dyDescent="0.15">
      <c r="B34" s="9"/>
      <c r="C34" s="9"/>
      <c r="D34" s="10"/>
      <c r="E34" s="10"/>
      <c r="F34" s="10"/>
      <c r="G34" s="10"/>
    </row>
    <row r="35" spans="2:7" ht="15" customHeight="1" x14ac:dyDescent="0.15">
      <c r="B35" s="9"/>
      <c r="C35" s="9"/>
      <c r="D35" s="10"/>
      <c r="E35" s="10"/>
      <c r="F35" s="10"/>
      <c r="G35" s="10"/>
    </row>
    <row r="36" spans="2:7" ht="15" customHeight="1" x14ac:dyDescent="0.15">
      <c r="B36" s="9"/>
      <c r="C36" s="9"/>
      <c r="D36" s="10"/>
      <c r="E36" s="10"/>
      <c r="F36" s="10"/>
      <c r="G36" s="10"/>
    </row>
    <row r="37" spans="2:7" ht="15" customHeight="1" x14ac:dyDescent="0.15">
      <c r="B37" s="9"/>
      <c r="C37" s="23"/>
      <c r="D37" s="23"/>
      <c r="E37" s="23"/>
      <c r="F37" s="23"/>
      <c r="G37" s="20"/>
    </row>
    <row r="38" spans="2:7" ht="15" customHeight="1" x14ac:dyDescent="0.15">
      <c r="B38" s="9"/>
      <c r="C38" s="9"/>
      <c r="D38" s="10"/>
      <c r="E38" s="10"/>
      <c r="F38" s="10"/>
      <c r="G38" s="10"/>
    </row>
    <row r="39" spans="2:7" ht="15" customHeight="1" x14ac:dyDescent="0.15">
      <c r="B39" s="9"/>
      <c r="C39" s="9"/>
      <c r="D39" s="10"/>
      <c r="E39" s="10"/>
      <c r="F39" s="10"/>
      <c r="G39" s="10"/>
    </row>
    <row r="40" spans="2:7" ht="15" customHeight="1" x14ac:dyDescent="0.15">
      <c r="B40" s="9"/>
      <c r="C40" s="9"/>
      <c r="D40" s="10"/>
      <c r="E40" s="10"/>
      <c r="F40" s="10"/>
      <c r="G40" s="10"/>
    </row>
    <row r="41" spans="2:7" ht="15" customHeight="1" x14ac:dyDescent="0.15">
      <c r="B41" s="9"/>
      <c r="C41" s="9"/>
      <c r="D41" s="10"/>
      <c r="E41" s="10"/>
      <c r="F41" s="10"/>
      <c r="G41" s="10"/>
    </row>
    <row r="42" spans="2:7" ht="15" customHeight="1" x14ac:dyDescent="0.15">
      <c r="B42" s="9"/>
      <c r="C42" s="9"/>
      <c r="D42" s="10"/>
      <c r="E42" s="10"/>
      <c r="F42" s="10"/>
      <c r="G42" s="10"/>
    </row>
    <row r="43" spans="2:7" ht="15" customHeight="1" x14ac:dyDescent="0.15">
      <c r="B43" s="9"/>
      <c r="C43" s="9"/>
      <c r="D43" s="10"/>
      <c r="E43" s="10"/>
      <c r="F43" s="10"/>
      <c r="G43" s="10"/>
    </row>
    <row r="44" spans="2:7" ht="15" customHeight="1" x14ac:dyDescent="0.15">
      <c r="B44" s="9"/>
      <c r="C44" s="9"/>
      <c r="D44" s="10"/>
      <c r="E44" s="10"/>
      <c r="F44" s="10"/>
      <c r="G44" s="10"/>
    </row>
    <row r="45" spans="2:7" ht="15" customHeight="1" x14ac:dyDescent="0.15">
      <c r="B45" s="9"/>
      <c r="C45" s="9"/>
      <c r="D45" s="10"/>
      <c r="E45" s="10"/>
      <c r="F45" s="10"/>
      <c r="G45" s="10"/>
    </row>
    <row r="46" spans="2:7" ht="15" customHeight="1" x14ac:dyDescent="0.15">
      <c r="B46" s="9"/>
      <c r="C46" s="9"/>
      <c r="D46" s="10"/>
      <c r="E46" s="10"/>
      <c r="F46" s="10"/>
      <c r="G46" s="10"/>
    </row>
  </sheetData>
  <mergeCells count="1">
    <mergeCell ref="C5:F7"/>
  </mergeCells>
  <phoneticPr fontId="1" type="noConversion"/>
  <conditionalFormatting sqref="F9:G18">
    <cfRule type="dataBar" priority="157">
      <dataBar>
        <cfvo type="min"/>
        <cfvo type="max"/>
        <color theme="4" tint="0.39997558519241921"/>
      </dataBar>
      <extLst>
        <ext xmlns:x14="http://schemas.microsoft.com/office/spreadsheetml/2009/9/main" uri="{B025F937-C7B1-47D3-B67F-A62EFF666E3E}">
          <x14:id>{E9299B05-310B-472D-BE31-5920E21F680D}</x14:id>
        </ext>
      </extLst>
    </cfRule>
  </conditionalFormatting>
  <printOptions horizontalCentered="1" verticalCentered="1"/>
  <pageMargins left="0.25" right="0.25" top="0.75" bottom="0.75" header="0.3" footer="0.3"/>
  <pageSetup scale="93" fitToWidth="0" orientation="portrait" r:id="rId1"/>
  <headerFooter differentFirst="1" alignWithMargins="0">
    <oddFooter>Page &amp;P of &amp;N</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E9299B05-310B-472D-BE31-5920E21F680D}">
            <x14:dataBar minLength="0" maxLength="100" axisPosition="middle">
              <x14:cfvo type="autoMin"/>
              <x14:cfvo type="autoMax"/>
              <x14:negativeFillColor theme="0" tint="-0.249977111117893"/>
              <x14:axisColor theme="7" tint="0.249977111117893"/>
            </x14:dataBar>
          </x14:cfRule>
          <xm:sqref>F9:G18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39997558519241921"/>
    <pageSetUpPr fitToPage="1"/>
  </sheetPr>
  <dimension ref="A1:F45"/>
  <sheetViews>
    <sheetView showGridLines="0" workbookViewId="0">
      <selection activeCell="B9" sqref="B9:E9"/>
    </sheetView>
  </sheetViews>
  <sheetFormatPr baseColWidth="10" defaultColWidth="8.83203125" defaultRowHeight="15" customHeight="1" x14ac:dyDescent="0.15"/>
  <cols>
    <col min="1" max="1" width="4.6640625" customWidth="1"/>
    <col min="2" max="2" width="31.5" style="41" customWidth="1"/>
    <col min="3" max="5" width="19.6640625" style="46" customWidth="1"/>
    <col min="6" max="6" width="4.6640625" customWidth="1"/>
  </cols>
  <sheetData>
    <row r="1" spans="1:6" ht="30" x14ac:dyDescent="0.2">
      <c r="A1" s="7"/>
      <c r="B1" s="39" t="s">
        <v>10</v>
      </c>
      <c r="C1" s="47"/>
      <c r="D1" s="48"/>
      <c r="E1" s="48"/>
      <c r="F1" t="s">
        <v>8</v>
      </c>
    </row>
    <row r="2" spans="1:6" ht="15" customHeight="1" x14ac:dyDescent="0.15">
      <c r="A2" s="26" t="s">
        <v>8</v>
      </c>
      <c r="B2" t="s">
        <v>4</v>
      </c>
      <c r="C2" s="46" t="s">
        <v>5</v>
      </c>
      <c r="D2" s="46" t="s">
        <v>6</v>
      </c>
      <c r="E2" s="46" t="s">
        <v>7</v>
      </c>
      <c r="F2" t="s">
        <v>8</v>
      </c>
    </row>
    <row r="3" spans="1:6" ht="15" customHeight="1" x14ac:dyDescent="0.15">
      <c r="A3" s="27"/>
      <c r="B3" s="64" t="s">
        <v>12</v>
      </c>
      <c r="C3" s="60">
        <v>1300</v>
      </c>
      <c r="D3" s="60">
        <v>1300</v>
      </c>
      <c r="E3" s="49">
        <f>'Lodging-Meals-Ent-Transp-Supp'!$C3-'Lodging-Meals-Ent-Transp-Supp'!$D3</f>
        <v>0</v>
      </c>
    </row>
    <row r="4" spans="1:6" ht="15" customHeight="1" x14ac:dyDescent="0.15">
      <c r="A4" s="27"/>
      <c r="B4" s="64" t="s">
        <v>13</v>
      </c>
      <c r="C4" s="60">
        <v>500</v>
      </c>
      <c r="D4" s="60">
        <v>500</v>
      </c>
      <c r="E4" s="49">
        <f>'Lodging-Meals-Ent-Transp-Supp'!$C4-'Lodging-Meals-Ent-Transp-Supp'!$D4</f>
        <v>0</v>
      </c>
    </row>
    <row r="5" spans="1:6" ht="15" customHeight="1" x14ac:dyDescent="0.15">
      <c r="A5" s="27"/>
      <c r="B5" s="61" t="s">
        <v>14</v>
      </c>
      <c r="C5" s="60">
        <v>200</v>
      </c>
      <c r="D5" s="60">
        <v>200</v>
      </c>
      <c r="E5" s="49">
        <f>'Lodging-Meals-Ent-Transp-Supp'!$C5-'Lodging-Meals-Ent-Transp-Supp'!$D5</f>
        <v>0</v>
      </c>
    </row>
    <row r="6" spans="1:6" ht="15" customHeight="1" x14ac:dyDescent="0.15">
      <c r="A6" s="27"/>
      <c r="B6" s="62" t="s">
        <v>15</v>
      </c>
      <c r="C6" s="60">
        <v>0</v>
      </c>
      <c r="D6" s="60">
        <v>0</v>
      </c>
      <c r="E6" s="49">
        <f>'Lodging-Meals-Ent-Transp-Supp'!$C6-'Lodging-Meals-Ent-Transp-Supp'!$D6</f>
        <v>0</v>
      </c>
    </row>
    <row r="7" spans="1:6" ht="15" customHeight="1" x14ac:dyDescent="0.15">
      <c r="A7" s="28"/>
      <c r="B7" s="62" t="s">
        <v>15</v>
      </c>
      <c r="C7" s="60">
        <v>0</v>
      </c>
      <c r="D7" s="60">
        <v>0</v>
      </c>
      <c r="E7" s="49">
        <f>'Lodging-Meals-Ent-Transp-Supp'!$C7-'Lodging-Meals-Ent-Transp-Supp'!$D7</f>
        <v>0</v>
      </c>
    </row>
    <row r="8" spans="1:6" ht="15" customHeight="1" x14ac:dyDescent="0.2">
      <c r="A8" s="7"/>
      <c r="B8" s="44" t="s">
        <v>11</v>
      </c>
      <c r="C8" s="46">
        <f>SUBTOTAL(109,tblApparel[ESTIMATED])</f>
        <v>2000</v>
      </c>
      <c r="D8" s="46">
        <f>SUBTOTAL(109,tblApparel[ACTUAL])</f>
        <v>2000</v>
      </c>
      <c r="E8" s="46">
        <f>SUBTOTAL(109,tblApparel[OVER/UNDER])</f>
        <v>0</v>
      </c>
    </row>
    <row r="9" spans="1:6" ht="15" customHeight="1" x14ac:dyDescent="0.2">
      <c r="A9" s="7"/>
      <c r="B9" s="72"/>
      <c r="C9" s="72"/>
      <c r="D9" s="72"/>
      <c r="E9" s="72"/>
    </row>
    <row r="10" spans="1:6" ht="15" customHeight="1" x14ac:dyDescent="0.2">
      <c r="A10" s="31"/>
      <c r="B10" s="39" t="s">
        <v>16</v>
      </c>
      <c r="C10" s="47"/>
      <c r="D10" s="48"/>
      <c r="E10" s="48"/>
    </row>
    <row r="11" spans="1:6" ht="15" customHeight="1" x14ac:dyDescent="0.15">
      <c r="A11" s="31"/>
      <c r="B11" t="s">
        <v>4</v>
      </c>
      <c r="C11" s="46" t="s">
        <v>5</v>
      </c>
      <c r="D11" s="46" t="s">
        <v>6</v>
      </c>
      <c r="E11" s="46" t="s">
        <v>7</v>
      </c>
    </row>
    <row r="12" spans="1:6" ht="15" customHeight="1" x14ac:dyDescent="0.15">
      <c r="A12" s="31"/>
      <c r="B12" s="64" t="s">
        <v>17</v>
      </c>
      <c r="C12" s="60">
        <v>250</v>
      </c>
      <c r="D12" s="60">
        <v>250</v>
      </c>
      <c r="E12" s="50">
        <f>'Lodging-Meals-Ent-Transp-Supp'!$C12-'Lodging-Meals-Ent-Transp-Supp'!$D12</f>
        <v>0</v>
      </c>
    </row>
    <row r="13" spans="1:6" ht="15" customHeight="1" x14ac:dyDescent="0.15">
      <c r="A13" s="31"/>
      <c r="B13" s="64" t="s">
        <v>18</v>
      </c>
      <c r="C13" s="60">
        <v>75</v>
      </c>
      <c r="D13" s="60">
        <v>75</v>
      </c>
      <c r="E13" s="50">
        <f>'Lodging-Meals-Ent-Transp-Supp'!$C13-'Lodging-Meals-Ent-Transp-Supp'!$D13</f>
        <v>0</v>
      </c>
    </row>
    <row r="14" spans="1:6" ht="15" customHeight="1" x14ac:dyDescent="0.15">
      <c r="A14" s="31"/>
      <c r="B14" s="61" t="s">
        <v>36</v>
      </c>
      <c r="C14" s="60">
        <v>400</v>
      </c>
      <c r="D14" s="60">
        <v>400</v>
      </c>
      <c r="E14" s="50">
        <f>'Lodging-Meals-Ent-Transp-Supp'!$C14-'Lodging-Meals-Ent-Transp-Supp'!$D14</f>
        <v>0</v>
      </c>
    </row>
    <row r="15" spans="1:6" ht="15" customHeight="1" x14ac:dyDescent="0.15">
      <c r="A15" s="31"/>
      <c r="B15" s="61" t="s">
        <v>0</v>
      </c>
      <c r="C15" s="60">
        <v>100</v>
      </c>
      <c r="D15" s="60">
        <v>100</v>
      </c>
      <c r="E15" s="50">
        <f>'Lodging-Meals-Ent-Transp-Supp'!$C15-'Lodging-Meals-Ent-Transp-Supp'!$D15</f>
        <v>0</v>
      </c>
    </row>
    <row r="16" spans="1:6" ht="15" customHeight="1" x14ac:dyDescent="0.15">
      <c r="A16" s="31"/>
      <c r="B16" s="61" t="s">
        <v>43</v>
      </c>
      <c r="C16" s="60">
        <v>50</v>
      </c>
      <c r="D16" s="60">
        <v>50</v>
      </c>
      <c r="E16" s="50">
        <f>'Lodging-Meals-Ent-Transp-Supp'!$C16-'Lodging-Meals-Ent-Transp-Supp'!$D16</f>
        <v>0</v>
      </c>
    </row>
    <row r="17" spans="1:5" ht="15" customHeight="1" x14ac:dyDescent="0.15">
      <c r="A17" s="31"/>
      <c r="B17" s="62" t="s">
        <v>15</v>
      </c>
      <c r="C17" s="60">
        <v>0</v>
      </c>
      <c r="D17" s="60">
        <v>0</v>
      </c>
      <c r="E17" s="50">
        <f>'Lodging-Meals-Ent-Transp-Supp'!$C17-'Lodging-Meals-Ent-Transp-Supp'!$D17</f>
        <v>0</v>
      </c>
    </row>
    <row r="18" spans="1:5" ht="15" customHeight="1" x14ac:dyDescent="0.15">
      <c r="B18" s="62" t="s">
        <v>15</v>
      </c>
      <c r="C18" s="60">
        <v>0</v>
      </c>
      <c r="D18" s="60">
        <v>0</v>
      </c>
      <c r="E18" s="50">
        <f>'Lodging-Meals-Ent-Transp-Supp'!$C18-'Lodging-Meals-Ent-Transp-Supp'!$D18</f>
        <v>0</v>
      </c>
    </row>
    <row r="19" spans="1:5" ht="15" customHeight="1" x14ac:dyDescent="0.15">
      <c r="B19" s="62" t="s">
        <v>15</v>
      </c>
      <c r="C19" s="60">
        <v>0</v>
      </c>
      <c r="D19" s="60">
        <v>0</v>
      </c>
      <c r="E19" s="50">
        <f>'Lodging-Meals-Ent-Transp-Supp'!$C19-'Lodging-Meals-Ent-Transp-Supp'!$D19</f>
        <v>0</v>
      </c>
    </row>
    <row r="20" spans="1:5" ht="15" customHeight="1" x14ac:dyDescent="0.2">
      <c r="A20" s="7"/>
      <c r="B20" s="44" t="s">
        <v>19</v>
      </c>
      <c r="C20" s="51">
        <f>SUBTOTAL(109,tblReception[ESTIMATED])</f>
        <v>875</v>
      </c>
      <c r="D20" s="51">
        <f>SUBTOTAL(109,tblReception[ACTUAL])</f>
        <v>875</v>
      </c>
      <c r="E20" s="51">
        <f>SUBTOTAL(109,tblReception[OVER/UNDER])</f>
        <v>0</v>
      </c>
    </row>
    <row r="21" spans="1:5" ht="15" customHeight="1" x14ac:dyDescent="0.15">
      <c r="A21" s="31"/>
      <c r="B21" s="71"/>
      <c r="C21" s="71"/>
      <c r="D21" s="71"/>
      <c r="E21" s="71"/>
    </row>
    <row r="22" spans="1:5" ht="15" customHeight="1" x14ac:dyDescent="0.15">
      <c r="A22" s="31"/>
      <c r="B22" s="71"/>
      <c r="C22" s="71"/>
      <c r="D22" s="71"/>
      <c r="E22" s="71"/>
    </row>
    <row r="23" spans="1:5" ht="15" customHeight="1" x14ac:dyDescent="0.2">
      <c r="A23" s="27"/>
      <c r="B23" s="40" t="s">
        <v>21</v>
      </c>
      <c r="C23" s="47"/>
      <c r="D23" s="48"/>
      <c r="E23" s="48"/>
    </row>
    <row r="24" spans="1:5" ht="15" customHeight="1" x14ac:dyDescent="0.15">
      <c r="A24" s="30"/>
      <c r="B24" t="s">
        <v>4</v>
      </c>
      <c r="C24" s="46" t="s">
        <v>5</v>
      </c>
      <c r="D24" s="46" t="s">
        <v>6</v>
      </c>
      <c r="E24" s="46" t="s">
        <v>7</v>
      </c>
    </row>
    <row r="25" spans="1:5" ht="15" customHeight="1" x14ac:dyDescent="0.2">
      <c r="A25" s="7"/>
      <c r="B25" s="64" t="s">
        <v>22</v>
      </c>
      <c r="C25" s="60">
        <v>250</v>
      </c>
      <c r="D25" s="60">
        <v>250</v>
      </c>
      <c r="E25" s="50">
        <f>'Lodging-Meals-Ent-Transp-Supp'!$C25-'Lodging-Meals-Ent-Transp-Supp'!$D25</f>
        <v>0</v>
      </c>
    </row>
    <row r="26" spans="1:5" ht="15" customHeight="1" x14ac:dyDescent="0.2">
      <c r="A26" s="7"/>
      <c r="B26" s="64" t="s">
        <v>34</v>
      </c>
      <c r="C26" s="60">
        <v>1250</v>
      </c>
      <c r="D26" s="60">
        <v>1250</v>
      </c>
      <c r="E26" s="50">
        <f>'Lodging-Meals-Ent-Transp-Supp'!$C26-'Lodging-Meals-Ent-Transp-Supp'!$D26</f>
        <v>0</v>
      </c>
    </row>
    <row r="27" spans="1:5" ht="15" customHeight="1" x14ac:dyDescent="0.15">
      <c r="A27" t="s">
        <v>8</v>
      </c>
      <c r="B27" s="62" t="s">
        <v>15</v>
      </c>
      <c r="C27" s="60">
        <v>0</v>
      </c>
      <c r="D27" s="60">
        <v>0</v>
      </c>
      <c r="E27" s="50">
        <f>'Lodging-Meals-Ent-Transp-Supp'!$C27-'Lodging-Meals-Ent-Transp-Supp'!$D27</f>
        <v>0</v>
      </c>
    </row>
    <row r="28" spans="1:5" ht="15" customHeight="1" x14ac:dyDescent="0.15">
      <c r="A28" s="31"/>
      <c r="B28" s="45" t="s">
        <v>20</v>
      </c>
      <c r="C28" s="51">
        <f>SUBTOTAL(109,tblMusic[ESTIMATED])</f>
        <v>1500</v>
      </c>
      <c r="D28" s="51">
        <f>SUBTOTAL(109,tblMusic[ACTUAL])</f>
        <v>1500</v>
      </c>
      <c r="E28" s="51">
        <f>SUBTOTAL(109,tblMusic[OVER/UNDER])</f>
        <v>0</v>
      </c>
    </row>
    <row r="29" spans="1:5" ht="15" customHeight="1" x14ac:dyDescent="0.15">
      <c r="A29" s="31"/>
      <c r="B29" s="73"/>
      <c r="C29" s="73"/>
      <c r="D29" s="73"/>
      <c r="E29" s="73"/>
    </row>
    <row r="30" spans="1:5" ht="15" customHeight="1" x14ac:dyDescent="0.2">
      <c r="A30" s="27"/>
      <c r="B30" s="39" t="s">
        <v>26</v>
      </c>
      <c r="C30" s="47"/>
      <c r="D30" s="48"/>
      <c r="E30" s="48"/>
    </row>
    <row r="31" spans="1:5" ht="15" customHeight="1" x14ac:dyDescent="0.15">
      <c r="A31" s="27"/>
      <c r="B31" t="s">
        <v>4</v>
      </c>
      <c r="C31" s="46" t="s">
        <v>5</v>
      </c>
      <c r="D31" s="46" t="s">
        <v>6</v>
      </c>
      <c r="E31" s="46" t="s">
        <v>7</v>
      </c>
    </row>
    <row r="32" spans="1:5" ht="15" customHeight="1" x14ac:dyDescent="0.15">
      <c r="A32" s="27"/>
      <c r="B32" s="61" t="s">
        <v>28</v>
      </c>
      <c r="C32" s="60">
        <v>0</v>
      </c>
      <c r="D32" s="60">
        <v>0</v>
      </c>
      <c r="E32" s="50">
        <f>'Lodging-Meals-Ent-Transp-Supp'!$C32-'Lodging-Meals-Ent-Transp-Supp'!$D32</f>
        <v>0</v>
      </c>
    </row>
    <row r="33" spans="1:5" ht="15" customHeight="1" x14ac:dyDescent="0.15">
      <c r="A33" s="27"/>
      <c r="B33" s="61" t="s">
        <v>29</v>
      </c>
      <c r="C33" s="60">
        <v>200</v>
      </c>
      <c r="D33" s="60">
        <v>200</v>
      </c>
      <c r="E33" s="50">
        <f>'Lodging-Meals-Ent-Transp-Supp'!$C33-'Lodging-Meals-Ent-Transp-Supp'!$D33</f>
        <v>0</v>
      </c>
    </row>
    <row r="34" spans="1:5" ht="15" customHeight="1" x14ac:dyDescent="0.15">
      <c r="A34" s="27"/>
      <c r="B34" s="62" t="s">
        <v>15</v>
      </c>
      <c r="C34" s="60">
        <v>0</v>
      </c>
      <c r="D34" s="60">
        <v>0</v>
      </c>
      <c r="E34" s="50">
        <f>'Lodging-Meals-Ent-Transp-Supp'!$C34-'Lodging-Meals-Ent-Transp-Supp'!$D34</f>
        <v>0</v>
      </c>
    </row>
    <row r="35" spans="1:5" ht="15" customHeight="1" x14ac:dyDescent="0.15">
      <c r="A35" s="27"/>
      <c r="B35" s="62" t="s">
        <v>15</v>
      </c>
      <c r="C35" s="60">
        <v>0</v>
      </c>
      <c r="D35" s="60">
        <v>0</v>
      </c>
      <c r="E35" s="50">
        <f>'Lodging-Meals-Ent-Transp-Supp'!$C35-'Lodging-Meals-Ent-Transp-Supp'!$D35</f>
        <v>0</v>
      </c>
    </row>
    <row r="36" spans="1:5" ht="15" customHeight="1" x14ac:dyDescent="0.15">
      <c r="A36" s="31"/>
      <c r="B36" s="62" t="s">
        <v>15</v>
      </c>
      <c r="C36" s="60">
        <v>0</v>
      </c>
      <c r="D36" s="60">
        <v>0</v>
      </c>
      <c r="E36" s="50">
        <f>'Lodging-Meals-Ent-Transp-Supp'!$C36-'Lodging-Meals-Ent-Transp-Supp'!$D36</f>
        <v>0</v>
      </c>
    </row>
    <row r="37" spans="1:5" ht="15" customHeight="1" x14ac:dyDescent="0.15">
      <c r="A37" s="27"/>
      <c r="B37" s="45" t="s">
        <v>27</v>
      </c>
      <c r="C37" s="51">
        <f>SUBTOTAL(109,tblPrinting[ESTIMATED])</f>
        <v>200</v>
      </c>
      <c r="D37" s="51">
        <f>SUBTOTAL(109,tblPrinting[ACTUAL])</f>
        <v>200</v>
      </c>
      <c r="E37" s="51">
        <f>SUBTOTAL(109,tblPrinting[OVER/UNDER])</f>
        <v>0</v>
      </c>
    </row>
    <row r="38" spans="1:5" ht="15" customHeight="1" x14ac:dyDescent="0.15">
      <c r="A38" s="27"/>
      <c r="B38" s="73"/>
      <c r="C38" s="73"/>
      <c r="D38" s="73"/>
      <c r="E38" s="73"/>
    </row>
    <row r="39" spans="1:5" ht="29.25" customHeight="1" x14ac:dyDescent="0.2">
      <c r="A39" s="27"/>
      <c r="B39" s="39" t="s">
        <v>30</v>
      </c>
      <c r="C39" s="47"/>
      <c r="D39" s="48"/>
      <c r="E39" s="48"/>
    </row>
    <row r="40" spans="1:5" ht="15" customHeight="1" x14ac:dyDescent="0.15">
      <c r="A40" s="30"/>
      <c r="B40" t="s">
        <v>4</v>
      </c>
      <c r="C40" s="46" t="s">
        <v>5</v>
      </c>
      <c r="D40" s="46" t="s">
        <v>6</v>
      </c>
      <c r="E40" s="46" t="s">
        <v>7</v>
      </c>
    </row>
    <row r="41" spans="1:5" ht="15" customHeight="1" x14ac:dyDescent="0.15">
      <c r="B41" s="61" t="s">
        <v>32</v>
      </c>
      <c r="C41" s="60">
        <v>50</v>
      </c>
      <c r="D41" s="60">
        <v>50</v>
      </c>
      <c r="E41" s="50">
        <f>'Lodging-Meals-Ent-Transp-Supp'!$C41-'Lodging-Meals-Ent-Transp-Supp'!$D41</f>
        <v>0</v>
      </c>
    </row>
    <row r="42" spans="1:5" ht="15" customHeight="1" x14ac:dyDescent="0.15">
      <c r="B42" s="61" t="s">
        <v>33</v>
      </c>
      <c r="C42" s="60">
        <v>100</v>
      </c>
      <c r="D42" s="60">
        <v>100</v>
      </c>
      <c r="E42" s="50">
        <f>'Lodging-Meals-Ent-Transp-Supp'!$C42-'Lodging-Meals-Ent-Transp-Supp'!$D42</f>
        <v>0</v>
      </c>
    </row>
    <row r="43" spans="1:5" ht="15" customHeight="1" x14ac:dyDescent="0.15">
      <c r="B43" s="62" t="s">
        <v>15</v>
      </c>
      <c r="C43" s="60">
        <v>0</v>
      </c>
      <c r="D43" s="60">
        <v>0</v>
      </c>
      <c r="E43" s="50">
        <f>'Lodging-Meals-Ent-Transp-Supp'!$C43-'Lodging-Meals-Ent-Transp-Supp'!$D43</f>
        <v>0</v>
      </c>
    </row>
    <row r="44" spans="1:5" ht="15" customHeight="1" x14ac:dyDescent="0.15">
      <c r="B44" s="62" t="s">
        <v>15</v>
      </c>
      <c r="C44" s="60">
        <v>0</v>
      </c>
      <c r="D44" s="60">
        <v>0</v>
      </c>
      <c r="E44" s="50">
        <f>'Lodging-Meals-Ent-Transp-Supp'!$C44-'Lodging-Meals-Ent-Transp-Supp'!$D44</f>
        <v>0</v>
      </c>
    </row>
    <row r="45" spans="1:5" ht="15" customHeight="1" x14ac:dyDescent="0.15">
      <c r="B45" s="45" t="s">
        <v>31</v>
      </c>
      <c r="C45" s="51">
        <f>SUBTOTAL(109,tblPhotography[ESTIMATED])</f>
        <v>150</v>
      </c>
      <c r="D45" s="51">
        <f>SUBTOTAL(109,tblPhotography[ACTUAL])</f>
        <v>150</v>
      </c>
      <c r="E45" s="51">
        <f>SUBTOTAL(109,tblPhotography[OVER/UNDER])</f>
        <v>0</v>
      </c>
    </row>
  </sheetData>
  <mergeCells count="5">
    <mergeCell ref="B21:E21"/>
    <mergeCell ref="B9:E9"/>
    <mergeCell ref="B22:E22"/>
    <mergeCell ref="B29:E29"/>
    <mergeCell ref="B38:E38"/>
  </mergeCells>
  <printOptions horizontalCentered="1"/>
  <pageMargins left="0.7" right="0.7" top="0.75" bottom="0.75" header="0.3" footer="0.3"/>
  <pageSetup scale="96" fitToHeight="0" orientation="portrait" r:id="rId1"/>
  <headerFooter differentFirst="1">
    <oddFooter>Page &amp;P of &amp;N</oddFooter>
  </headerFooter>
  <tableParts count="5">
    <tablePart r:id="rId2"/>
    <tablePart r:id="rId3"/>
    <tablePart r:id="rId4"/>
    <tablePart r:id="rId5"/>
    <tablePart r:id="rId6"/>
  </tableParts>
  <extLst>
    <ext xmlns:x14="http://schemas.microsoft.com/office/spreadsheetml/2009/9/main" uri="{78C0D931-6437-407d-A8EE-F0AAD7539E65}">
      <x14:conditionalFormattings>
        <x14:conditionalFormatting xmlns:xm="http://schemas.microsoft.com/office/excel/2006/main">
          <x14:cfRule type="iconSet" priority="154" id="{55199E56-DD9C-4A4F-BED9-16F56CCFDA0D}">
            <x14:iconSet iconSet="3Triangles" custom="1">
              <x14:cfvo type="percent">
                <xm:f>0</xm:f>
              </x14:cfvo>
              <x14:cfvo type="num">
                <xm:f>0</xm:f>
              </x14:cfvo>
              <x14:cfvo type="num">
                <xm:f>1</xm:f>
              </x14:cfvo>
              <x14:cfIcon iconSet="3ArrowsGray" iconId="0"/>
              <x14:cfIcon iconSet="NoIcons" iconId="0"/>
              <x14:cfIcon iconSet="3ArrowsGray" iconId="2"/>
            </x14:iconSet>
          </x14:cfRule>
          <xm:sqref>E41:E44 E32:E36 E25:E27 E12:E19 E3:E7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59999389629810485"/>
    <pageSetUpPr fitToPage="1"/>
  </sheetPr>
  <dimension ref="A1:E36"/>
  <sheetViews>
    <sheetView showGridLines="0" workbookViewId="0">
      <selection activeCell="K8" sqref="K8"/>
    </sheetView>
  </sheetViews>
  <sheetFormatPr baseColWidth="10" defaultColWidth="8.83203125" defaultRowHeight="15" customHeight="1" x14ac:dyDescent="0.15"/>
  <cols>
    <col min="1" max="1" width="4.6640625" customWidth="1"/>
    <col min="2" max="2" width="26.6640625" style="41" customWidth="1"/>
    <col min="3" max="5" width="19.6640625" customWidth="1"/>
    <col min="6" max="6" width="4.6640625" customWidth="1"/>
  </cols>
  <sheetData>
    <row r="1" spans="1:5" ht="30" x14ac:dyDescent="0.2">
      <c r="A1" s="7"/>
      <c r="B1" s="39" t="s">
        <v>44</v>
      </c>
      <c r="C1" s="8"/>
      <c r="D1" s="6"/>
      <c r="E1" s="6"/>
    </row>
    <row r="2" spans="1:5" ht="15" customHeight="1" x14ac:dyDescent="0.15">
      <c r="A2" t="s">
        <v>8</v>
      </c>
      <c r="B2" t="s">
        <v>4</v>
      </c>
      <c r="C2" t="s">
        <v>5</v>
      </c>
      <c r="D2" t="s">
        <v>6</v>
      </c>
      <c r="E2" t="s">
        <v>7</v>
      </c>
    </row>
    <row r="3" spans="1:5" ht="15" customHeight="1" x14ac:dyDescent="0.15">
      <c r="A3" s="31"/>
      <c r="B3" s="69" t="s">
        <v>40</v>
      </c>
      <c r="C3" s="65">
        <v>0</v>
      </c>
      <c r="D3" s="65">
        <v>0</v>
      </c>
      <c r="E3" s="5">
        <f>'Other-1-2-3-Admin'!$C3-'Other-1-2-3-Admin'!$D3</f>
        <v>0</v>
      </c>
    </row>
    <row r="4" spans="1:5" ht="15" customHeight="1" x14ac:dyDescent="0.15">
      <c r="A4" s="27"/>
      <c r="B4" s="69" t="s">
        <v>42</v>
      </c>
      <c r="C4" s="65">
        <v>300</v>
      </c>
      <c r="D4" s="65">
        <v>300</v>
      </c>
      <c r="E4" s="5">
        <f>'Other-1-2-3-Admin'!$C4-'Other-1-2-3-Admin'!$D4</f>
        <v>0</v>
      </c>
    </row>
    <row r="5" spans="1:5" ht="15" customHeight="1" x14ac:dyDescent="0.15">
      <c r="A5" s="27"/>
      <c r="B5" s="69" t="s">
        <v>54</v>
      </c>
      <c r="C5" s="65">
        <v>0</v>
      </c>
      <c r="D5" s="65">
        <v>0</v>
      </c>
      <c r="E5" s="5">
        <f>'Other-1-2-3-Admin'!$C5-'Other-1-2-3-Admin'!$D5</f>
        <v>0</v>
      </c>
    </row>
    <row r="6" spans="1:5" ht="15" customHeight="1" x14ac:dyDescent="0.15">
      <c r="A6" s="27"/>
      <c r="B6" s="62" t="s">
        <v>15</v>
      </c>
      <c r="C6" s="65">
        <v>0</v>
      </c>
      <c r="D6" s="65">
        <v>0</v>
      </c>
      <c r="E6" s="5">
        <f>'Other-1-2-3-Admin'!$C6-'Other-1-2-3-Admin'!$D6</f>
        <v>0</v>
      </c>
    </row>
    <row r="7" spans="1:5" ht="15" customHeight="1" x14ac:dyDescent="0.15">
      <c r="A7" s="27"/>
      <c r="B7" s="62" t="s">
        <v>15</v>
      </c>
      <c r="C7" s="65">
        <v>0</v>
      </c>
      <c r="D7" s="65">
        <v>0</v>
      </c>
      <c r="E7" s="5">
        <f>'Other-1-2-3-Admin'!$C7-'Other-1-2-3-Admin'!$D7</f>
        <v>0</v>
      </c>
    </row>
    <row r="8" spans="1:5" ht="15" customHeight="1" x14ac:dyDescent="0.15">
      <c r="A8" s="30"/>
      <c r="B8" s="45" t="s">
        <v>57</v>
      </c>
      <c r="C8" s="42">
        <f>SUBTOTAL(109,tblDecorations[ESTIMATED])</f>
        <v>300</v>
      </c>
      <c r="D8" s="42">
        <f>SUBTOTAL(109,tblDecorations[ACTUAL])</f>
        <v>300</v>
      </c>
      <c r="E8" s="42">
        <f>SUBTOTAL(109,tblDecorations[OVER/UNDER])</f>
        <v>0</v>
      </c>
    </row>
    <row r="9" spans="1:5" ht="15" customHeight="1" x14ac:dyDescent="0.2">
      <c r="A9" s="7"/>
      <c r="B9" s="71"/>
      <c r="C9" s="71"/>
      <c r="D9" s="71"/>
      <c r="E9" s="71"/>
    </row>
    <row r="10" spans="1:5" ht="15" customHeight="1" x14ac:dyDescent="0.2">
      <c r="A10" s="7"/>
      <c r="B10" s="71"/>
      <c r="C10" s="71"/>
      <c r="D10" s="71"/>
      <c r="E10" s="71"/>
    </row>
    <row r="11" spans="1:5" ht="15" customHeight="1" x14ac:dyDescent="0.2">
      <c r="A11" t="s">
        <v>8</v>
      </c>
      <c r="B11" s="39" t="s">
        <v>45</v>
      </c>
      <c r="C11" s="8"/>
      <c r="D11" s="6"/>
      <c r="E11" s="6"/>
    </row>
    <row r="12" spans="1:5" ht="15" customHeight="1" x14ac:dyDescent="0.15">
      <c r="A12" s="31"/>
      <c r="B12" t="s">
        <v>4</v>
      </c>
      <c r="C12" t="s">
        <v>5</v>
      </c>
      <c r="D12" t="s">
        <v>6</v>
      </c>
      <c r="E12" t="s">
        <v>7</v>
      </c>
    </row>
    <row r="13" spans="1:5" ht="15" customHeight="1" x14ac:dyDescent="0.15">
      <c r="A13" s="27"/>
      <c r="B13" s="62" t="s">
        <v>15</v>
      </c>
      <c r="C13" s="66">
        <v>0</v>
      </c>
      <c r="D13" s="66">
        <v>0</v>
      </c>
      <c r="E13" s="32">
        <f>'Other-1-2-3-Admin'!$C13-'Other-1-2-3-Admin'!$D13</f>
        <v>0</v>
      </c>
    </row>
    <row r="14" spans="1:5" ht="15" customHeight="1" x14ac:dyDescent="0.15">
      <c r="A14" s="27"/>
      <c r="B14" s="62" t="s">
        <v>15</v>
      </c>
      <c r="C14" s="66">
        <v>0</v>
      </c>
      <c r="D14" s="66">
        <v>0</v>
      </c>
      <c r="E14" s="29">
        <f>'Other-1-2-3-Admin'!$C14-'Other-1-2-3-Admin'!$D14</f>
        <v>0</v>
      </c>
    </row>
    <row r="15" spans="1:5" ht="15" customHeight="1" x14ac:dyDescent="0.15">
      <c r="A15" s="30"/>
      <c r="B15" s="62" t="s">
        <v>15</v>
      </c>
      <c r="C15" s="66">
        <v>0</v>
      </c>
      <c r="D15" s="66">
        <v>0</v>
      </c>
      <c r="E15" s="29">
        <f>'Other-1-2-3-Admin'!$C15-'Other-1-2-3-Admin'!$D15</f>
        <v>0</v>
      </c>
    </row>
    <row r="16" spans="1:5" ht="15" customHeight="1" x14ac:dyDescent="0.2">
      <c r="A16" s="7"/>
      <c r="B16" s="53" t="s">
        <v>53</v>
      </c>
      <c r="C16" s="54">
        <f>SUBTOTAL(109,tblFlowers[ESTIMATED])</f>
        <v>0</v>
      </c>
      <c r="D16" s="54">
        <f>SUBTOTAL(109,tblFlowers[ACTUAL])</f>
        <v>0</v>
      </c>
      <c r="E16" s="55">
        <f>SUBTOTAL(109,tblFlowers[OVER/UNDER])</f>
        <v>0</v>
      </c>
    </row>
    <row r="17" spans="1:5" ht="15" customHeight="1" x14ac:dyDescent="0.2">
      <c r="A17" s="7"/>
      <c r="B17" s="74"/>
      <c r="C17" s="74"/>
      <c r="D17" s="74"/>
      <c r="E17" s="74"/>
    </row>
    <row r="18" spans="1:5" ht="15" customHeight="1" x14ac:dyDescent="0.2">
      <c r="A18" s="31"/>
      <c r="B18" s="39" t="s">
        <v>46</v>
      </c>
      <c r="C18" s="8"/>
      <c r="D18" s="6"/>
      <c r="E18" s="6"/>
    </row>
    <row r="19" spans="1:5" ht="15" customHeight="1" x14ac:dyDescent="0.15">
      <c r="A19" s="31"/>
      <c r="B19" t="s">
        <v>4</v>
      </c>
      <c r="C19" t="s">
        <v>5</v>
      </c>
      <c r="D19" t="s">
        <v>6</v>
      </c>
      <c r="E19" t="s">
        <v>7</v>
      </c>
    </row>
    <row r="20" spans="1:5" ht="15" customHeight="1" x14ac:dyDescent="0.15">
      <c r="A20" s="27"/>
      <c r="B20" s="62" t="s">
        <v>15</v>
      </c>
      <c r="C20" s="66">
        <v>0</v>
      </c>
      <c r="D20" s="66">
        <v>0</v>
      </c>
      <c r="E20" s="32">
        <f>'Other-1-2-3-Admin'!$C20-'Other-1-2-3-Admin'!$D20</f>
        <v>0</v>
      </c>
    </row>
    <row r="21" spans="1:5" ht="15" customHeight="1" x14ac:dyDescent="0.15">
      <c r="A21" s="27"/>
      <c r="B21" s="62" t="s">
        <v>15</v>
      </c>
      <c r="C21" s="68">
        <v>0</v>
      </c>
      <c r="D21" s="68">
        <v>0</v>
      </c>
      <c r="E21" s="34">
        <f>'Other-1-2-3-Admin'!$C21-'Other-1-2-3-Admin'!$D21</f>
        <v>0</v>
      </c>
    </row>
    <row r="22" spans="1:5" ht="15" customHeight="1" x14ac:dyDescent="0.2">
      <c r="A22" s="7"/>
      <c r="B22" s="62" t="s">
        <v>15</v>
      </c>
      <c r="C22" s="68">
        <v>0</v>
      </c>
      <c r="D22" s="68">
        <v>0</v>
      </c>
      <c r="E22" s="34">
        <f>'Other-1-2-3-Admin'!$C22-'Other-1-2-3-Admin'!$D22</f>
        <v>0</v>
      </c>
    </row>
    <row r="23" spans="1:5" ht="15" customHeight="1" x14ac:dyDescent="0.15">
      <c r="A23" t="s">
        <v>8</v>
      </c>
      <c r="B23" s="53" t="s">
        <v>52</v>
      </c>
      <c r="C23" s="54">
        <f>SUBTOTAL(109,tblGifts[ESTIMATED])</f>
        <v>0</v>
      </c>
      <c r="D23" s="54">
        <f>SUBTOTAL(109,tblGifts[ACTUAL])</f>
        <v>0</v>
      </c>
      <c r="E23" s="55">
        <f>SUBTOTAL(109,tblGifts[OVER/UNDER])</f>
        <v>0</v>
      </c>
    </row>
    <row r="24" spans="1:5" ht="15" customHeight="1" x14ac:dyDescent="0.15">
      <c r="B24" s="74"/>
      <c r="C24" s="74"/>
      <c r="D24" s="74"/>
      <c r="E24" s="74"/>
    </row>
    <row r="25" spans="1:5" ht="15" customHeight="1" x14ac:dyDescent="0.2">
      <c r="A25" s="27"/>
      <c r="B25" s="39" t="s">
        <v>47</v>
      </c>
      <c r="C25" s="8"/>
      <c r="D25" s="6"/>
      <c r="E25" s="6"/>
    </row>
    <row r="26" spans="1:5" ht="15" customHeight="1" x14ac:dyDescent="0.15">
      <c r="A26" s="27"/>
      <c r="B26" t="s">
        <v>4</v>
      </c>
      <c r="C26" t="s">
        <v>5</v>
      </c>
      <c r="D26" t="s">
        <v>6</v>
      </c>
      <c r="E26" t="s">
        <v>7</v>
      </c>
    </row>
    <row r="27" spans="1:5" ht="15" customHeight="1" x14ac:dyDescent="0.15">
      <c r="A27" s="30"/>
      <c r="B27" s="62" t="s">
        <v>15</v>
      </c>
      <c r="C27" s="66">
        <v>0</v>
      </c>
      <c r="D27" s="66">
        <v>0</v>
      </c>
      <c r="E27" s="32">
        <f>'Other-1-2-3-Admin'!$C27-'Other-1-2-3-Admin'!$D27</f>
        <v>0</v>
      </c>
    </row>
    <row r="28" spans="1:5" ht="15" customHeight="1" x14ac:dyDescent="0.2">
      <c r="A28" s="7"/>
      <c r="B28" s="62" t="s">
        <v>15</v>
      </c>
      <c r="C28" s="66">
        <v>0</v>
      </c>
      <c r="D28" s="66">
        <v>0</v>
      </c>
      <c r="E28" s="29">
        <f>'Other-1-2-3-Admin'!$C28-'Other-1-2-3-Admin'!$D28</f>
        <v>0</v>
      </c>
    </row>
    <row r="29" spans="1:5" ht="15" customHeight="1" x14ac:dyDescent="0.15">
      <c r="A29" t="s">
        <v>8</v>
      </c>
      <c r="B29" s="62" t="s">
        <v>15</v>
      </c>
      <c r="C29" s="66">
        <v>0</v>
      </c>
      <c r="D29" s="66">
        <v>0</v>
      </c>
      <c r="E29" s="29">
        <f>'Other-1-2-3-Admin'!$C29-'Other-1-2-3-Admin'!$D29</f>
        <v>0</v>
      </c>
    </row>
    <row r="30" spans="1:5" ht="15" customHeight="1" x14ac:dyDescent="0.15">
      <c r="A30" s="31"/>
      <c r="B30" s="53" t="s">
        <v>51</v>
      </c>
      <c r="C30" s="54">
        <f>SUBTOTAL(109,tblTravel[ESTIMATED])</f>
        <v>0</v>
      </c>
      <c r="D30" s="54">
        <f>SUBTOTAL(109,tblTravel[ACTUAL])</f>
        <v>0</v>
      </c>
      <c r="E30" s="55">
        <f>SUBTOTAL(109,tblTravel[OVER/UNDER])</f>
        <v>0</v>
      </c>
    </row>
    <row r="31" spans="1:5" ht="15" customHeight="1" x14ac:dyDescent="0.15">
      <c r="A31" s="31"/>
      <c r="B31" s="74"/>
      <c r="C31" s="74"/>
      <c r="D31" s="74"/>
      <c r="E31" s="74"/>
    </row>
    <row r="32" spans="1:5" ht="15" customHeight="1" x14ac:dyDescent="0.2">
      <c r="A32" s="27"/>
      <c r="B32" s="39" t="s">
        <v>37</v>
      </c>
      <c r="C32" s="8"/>
      <c r="D32" s="6"/>
      <c r="E32" s="6"/>
    </row>
    <row r="33" spans="1:5" ht="15" customHeight="1" x14ac:dyDescent="0.15">
      <c r="A33" s="27"/>
      <c r="B33" t="s">
        <v>4</v>
      </c>
      <c r="C33" t="s">
        <v>5</v>
      </c>
      <c r="D33" t="s">
        <v>6</v>
      </c>
      <c r="E33" t="s">
        <v>7</v>
      </c>
    </row>
    <row r="34" spans="1:5" ht="15" customHeight="1" x14ac:dyDescent="0.15">
      <c r="A34" s="27"/>
      <c r="B34" s="63" t="s">
        <v>67</v>
      </c>
      <c r="C34" s="65">
        <v>0</v>
      </c>
      <c r="D34" s="33">
        <v>0</v>
      </c>
      <c r="E34" s="5">
        <f>'Other-1-2-3-Admin'!$C34-'Other-1-2-3-Admin'!$D34</f>
        <v>0</v>
      </c>
    </row>
    <row r="35" spans="1:5" ht="15" customHeight="1" x14ac:dyDescent="0.15">
      <c r="B35" s="61" t="s">
        <v>38</v>
      </c>
      <c r="C35" s="67">
        <f>ROUND((SUM('Event Budget'!D9:D17)/0.9*0.1),2)</f>
        <v>558.33000000000004</v>
      </c>
      <c r="D35" s="33">
        <v>558.33000000000004</v>
      </c>
      <c r="E35" s="5">
        <f>'Other-1-2-3-Admin'!$C35-'Other-1-2-3-Admin'!$D35</f>
        <v>0</v>
      </c>
    </row>
    <row r="36" spans="1:5" ht="15" customHeight="1" x14ac:dyDescent="0.15">
      <c r="B36" s="45" t="s">
        <v>39</v>
      </c>
      <c r="C36" s="42">
        <f>SUBTOTAL(109,tblOtherExp[ESTIMATED])</f>
        <v>558.33000000000004</v>
      </c>
      <c r="D36" s="42">
        <f>SUBTOTAL(109,tblOtherExp[ACTUAL])</f>
        <v>558.33000000000004</v>
      </c>
      <c r="E36" s="42">
        <f>SUBTOTAL(109,tblOtherExp[OVER/UNDER])</f>
        <v>0</v>
      </c>
    </row>
  </sheetData>
  <mergeCells count="5">
    <mergeCell ref="B9:E9"/>
    <mergeCell ref="B10:E10"/>
    <mergeCell ref="B17:E17"/>
    <mergeCell ref="B24:E24"/>
    <mergeCell ref="B31:E31"/>
  </mergeCells>
  <printOptions horizontalCentered="1"/>
  <pageMargins left="0.7" right="0.7" top="0.75" bottom="0.75" header="0.3" footer="0.3"/>
  <pageSetup fitToHeight="0" orientation="portrait" r:id="rId1"/>
  <headerFooter differentFirst="1">
    <oddFooter>Page &amp;P of &amp;N</oddFooter>
  </headerFooter>
  <tableParts count="5">
    <tablePart r:id="rId2"/>
    <tablePart r:id="rId3"/>
    <tablePart r:id="rId4"/>
    <tablePart r:id="rId5"/>
    <tablePart r:id="rId6"/>
  </tableParts>
  <extLst>
    <ext xmlns:x14="http://schemas.microsoft.com/office/spreadsheetml/2009/9/main" uri="{78C0D931-6437-407d-A8EE-F0AAD7539E65}">
      <x14:conditionalFormattings>
        <x14:conditionalFormatting xmlns:xm="http://schemas.microsoft.com/office/excel/2006/main">
          <x14:cfRule type="iconSet" priority="167" id="{EE8D0938-2719-4215-91C1-34331E565631}">
            <x14:iconSet iconSet="3Triangles" custom="1">
              <x14:cfvo type="percent">
                <xm:f>0</xm:f>
              </x14:cfvo>
              <x14:cfvo type="num">
                <xm:f>0</xm:f>
              </x14:cfvo>
              <x14:cfvo type="num">
                <xm:f>1</xm:f>
              </x14:cfvo>
              <x14:cfIcon iconSet="3ArrowsGray" iconId="0"/>
              <x14:cfIcon iconSet="NoIcons" iconId="0"/>
              <x14:cfIcon iconSet="3ArrowsGray" iconId="2"/>
            </x14:iconSet>
          </x14:cfRule>
          <xm:sqref>E34:E35 E27 E20:E21 E13:E15 E3:E7 E29</xm:sqref>
        </x14:conditionalFormatting>
        <x14:conditionalFormatting xmlns:xm="http://schemas.microsoft.com/office/excel/2006/main">
          <x14:cfRule type="iconSet" priority="2" id="{3154FB11-E040-4FEF-9704-3659B62297B9}">
            <x14:iconSet iconSet="3Triangles" custom="1">
              <x14:cfvo type="percent">
                <xm:f>0</xm:f>
              </x14:cfvo>
              <x14:cfvo type="num">
                <xm:f>0</xm:f>
              </x14:cfvo>
              <x14:cfvo type="num">
                <xm:f>1</xm:f>
              </x14:cfvo>
              <x14:cfIcon iconSet="3ArrowsGray" iconId="0"/>
              <x14:cfIcon iconSet="NoIcons" iconId="0"/>
              <x14:cfIcon iconSet="3ArrowsGray" iconId="2"/>
            </x14:iconSet>
          </x14:cfRule>
          <xm:sqref>E28</xm:sqref>
        </x14:conditionalFormatting>
        <x14:conditionalFormatting xmlns:xm="http://schemas.microsoft.com/office/excel/2006/main">
          <x14:cfRule type="iconSet" priority="1" id="{81980C6C-1064-4A7B-A328-8D7C508EA1E8}">
            <x14:iconSet iconSet="3Triangles" custom="1">
              <x14:cfvo type="percent">
                <xm:f>0</xm:f>
              </x14:cfvo>
              <x14:cfvo type="num">
                <xm:f>0</xm:f>
              </x14:cfvo>
              <x14:cfvo type="num">
                <xm:f>1</xm:f>
              </x14:cfvo>
              <x14:cfIcon iconSet="3ArrowsGray" iconId="0"/>
              <x14:cfIcon iconSet="NoIcons" iconId="0"/>
              <x14:cfIcon iconSet="3ArrowsGray" iconId="2"/>
            </x14:iconSet>
          </x14:cfRule>
          <xm:sqref>E22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Event Budget</vt:lpstr>
      <vt:lpstr>Lodging-Meals-Ent-Transp-Supp</vt:lpstr>
      <vt:lpstr>Other-1-2-3-Admin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Doris</dc:creator>
  <cp:lastModifiedBy>Microsoft Office User</cp:lastModifiedBy>
  <cp:lastPrinted>2017-10-31T01:49:57Z</cp:lastPrinted>
  <dcterms:created xsi:type="dcterms:W3CDTF">2015-08-27T23:31:30Z</dcterms:created>
  <dcterms:modified xsi:type="dcterms:W3CDTF">2017-11-16T15:21:49Z</dcterms:modified>
</cp:coreProperties>
</file>